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76" windowWidth="9570" windowHeight="8820" activeTab="0"/>
  </bookViews>
  <sheets>
    <sheet name="прилож1" sheetId="1" r:id="rId1"/>
    <sheet name="объем поступлений" sheetId="2" r:id="rId2"/>
    <sheet name="прил 3 " sheetId="3" r:id="rId3"/>
    <sheet name="прилож 4" sheetId="4" r:id="rId4"/>
  </sheets>
  <definedNames>
    <definedName name="_xlnm.Print_Area" localSheetId="1">'объем поступлений'!$A$4:$I$53</definedName>
    <definedName name="_xlnm.Print_Area" localSheetId="2">'прил 3 '!$A$1:$N$53</definedName>
    <definedName name="_xlnm.Print_Area" localSheetId="3">'прилож 4'!$B$1:$J$76</definedName>
    <definedName name="_xlnm.Print_Area" localSheetId="0">'прилож1'!$A$2:$O$30</definedName>
  </definedNames>
  <calcPr fullCalcOnLoad="1"/>
</workbook>
</file>

<file path=xl/sharedStrings.xml><?xml version="1.0" encoding="utf-8"?>
<sst xmlns="http://schemas.openxmlformats.org/spreadsheetml/2006/main" count="470" uniqueCount="217">
  <si>
    <t>Коды бюджетной классификации РФ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</si>
  <si>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</si>
  <si>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</si>
  <si>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</si>
  <si>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</si>
  <si>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</si>
  <si>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</si>
  <si>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</si>
  <si>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СОВОКУПНЫЙ ДОХОД</t>
  </si>
  <si>
    <t>Единый сельскохозяйственный налог</t>
  </si>
  <si>
    <t>1 06 00000 00 0000 000</t>
  </si>
  <si>
    <t xml:space="preserve">НАЛОГИ НА ИМУЩЕСТВО 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</si>
  <si>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</si>
  <si>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</si>
  <si>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</si>
  <si>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</si>
  <si>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</si>
  <si>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 xml:space="preserve">                                                                                       «Шиловского сельсовета»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</si>
  <si>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</si>
  <si>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Код</t>
  </si>
  <si>
    <t>Наименование показателей</t>
  </si>
  <si>
    <t>Общегосударственные вопросы</t>
  </si>
  <si>
    <t>ВСЕГО РАСХОДОВ</t>
  </si>
  <si>
    <t>0104</t>
  </si>
  <si>
    <t>0500</t>
  </si>
  <si>
    <t>0801</t>
  </si>
  <si>
    <t>0102</t>
  </si>
  <si>
    <t>1102</t>
  </si>
  <si>
    <t>Всего доходов</t>
  </si>
  <si>
    <t>% исполнения</t>
  </si>
  <si>
    <t>3000</t>
  </si>
  <si>
    <t>Итого расходы бюджетных средств</t>
  </si>
  <si>
    <t>303</t>
  </si>
  <si>
    <t>01</t>
  </si>
  <si>
    <t>02</t>
  </si>
  <si>
    <t>04</t>
  </si>
  <si>
    <t>08</t>
  </si>
  <si>
    <t xml:space="preserve">                                                                                                                            местного бюджета муниципального </t>
  </si>
  <si>
    <t xml:space="preserve"> Утвержденный план  на 2007 г. руб.</t>
  </si>
  <si>
    <t>изменения</t>
  </si>
  <si>
    <t>03</t>
  </si>
  <si>
    <t>0103</t>
  </si>
  <si>
    <t>Рз</t>
  </si>
  <si>
    <t>ПР</t>
  </si>
  <si>
    <t>Функционирование высшего должностного лица субъекта Российской Федерации и органов местного самоуправления</t>
  </si>
  <si>
    <t>Фунционирование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</si>
  <si>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Другие общегосударственные вопросы</t>
  </si>
  <si>
    <t>13</t>
  </si>
  <si>
    <t>Мобилизационная вневойсковая подготовка</t>
  </si>
  <si>
    <t>Защита населения и территории от чрезвычайных ситуаций природного и технического характера,гражданская оборона</t>
  </si>
  <si>
    <t>09</t>
  </si>
  <si>
    <t>Итого расходы от предпринимательской деятельности</t>
  </si>
  <si>
    <t xml:space="preserve">                                                                            </t>
  </si>
  <si>
    <t>Код источника финансирования по бюджетной классификации</t>
  </si>
  <si>
    <t xml:space="preserve">Источники финансирования дефицита бюджета-всего </t>
  </si>
  <si>
    <t>000 01 05 02 01 10 0000 510</t>
  </si>
  <si>
    <t>000 01 05 02 01 10 0000 610</t>
  </si>
  <si>
    <t>000 01 05 00 00 00 0000 510</t>
  </si>
  <si>
    <t>Изменение остатков средств</t>
  </si>
  <si>
    <t>Объем поступлений доходов бюджета</t>
  </si>
  <si>
    <t>Иные межбюджетные трансферты</t>
  </si>
  <si>
    <t>Утвержденные бюджетные назначения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</si>
  <si>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</si>
  <si>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</si>
  <si>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1 05 00000 00 0000 000</t>
  </si>
  <si>
    <t>1 05 03010 01 0000 110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</si>
  <si>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</si>
  <si>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</si>
  <si>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109 04053 10 0000 110</t>
  </si>
  <si>
    <t>Земельный налог (по обязательствам, возникшим до        1 января 2006 года), мобилизуемый на территориях поселений</t>
  </si>
  <si>
    <t xml:space="preserve">                                            ___________________№____</t>
  </si>
  <si>
    <t>по разделам,подразделам классификации расходов</t>
  </si>
  <si>
    <t>Обеспечение проведения выборов и референдумов</t>
  </si>
  <si>
    <t>07</t>
  </si>
  <si>
    <t>Резервные фонды</t>
  </si>
  <si>
    <t>11</t>
  </si>
  <si>
    <t>Национальная оборона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</si>
  <si>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</si>
  <si>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</si>
  <si>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</si>
  <si>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</si>
  <si>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</si>
  <si>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Глава местной администрации (исполнительно-распорядительного органа муниципального образования)</t>
  </si>
  <si>
    <t>Мобилизационная и вневойсковая подготовка</t>
  </si>
  <si>
    <t>Руководство и управление в сфере установленных функций</t>
  </si>
  <si>
    <t>Всего расходов</t>
  </si>
  <si>
    <t>рублей</t>
  </si>
  <si>
    <t>код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</si>
  <si>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</si>
  <si>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и органов  местного самоуправления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</si>
  <si>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</si>
  <si>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</si>
  <si>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</si>
  <si>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</si>
  <si>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Уплата налогов,сборов и иных платежей</t>
  </si>
  <si>
    <t>850</t>
  </si>
  <si>
    <t>Резервные фонды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</si>
  <si>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</si>
  <si>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</si>
  <si>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</si>
  <si>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</si>
  <si>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Приложение 1</t>
  </si>
  <si>
    <t xml:space="preserve">  </t>
  </si>
  <si>
    <t>1 06 06033 10 0000 110</t>
  </si>
  <si>
    <t>Земельный налог с организаций,обладающих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</si>
  <si>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</si>
  <si>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участком, расположенным в границах сельских поселений</t>
  </si>
  <si>
    <t>Другие вопросы в области культуры,кинематографии</t>
  </si>
  <si>
    <t>Другие вопросы в области культуры, кинематографии</t>
  </si>
  <si>
    <t>01 2 00 00000</t>
  </si>
  <si>
    <t>01 00 0 00000</t>
  </si>
  <si>
    <t>01 2 00 10110</t>
  </si>
  <si>
    <t>01 2 00 10130</t>
  </si>
  <si>
    <t>99 1 00 00000</t>
  </si>
  <si>
    <t>99 1 00 14100</t>
  </si>
  <si>
    <t>02 5 00 10820</t>
  </si>
  <si>
    <t>Учебно-методические кабинеты,централизованные бухгалтерии</t>
  </si>
  <si>
    <t>02 5 00 00000</t>
  </si>
  <si>
    <t>Расходы на обеспечение деятельности (оказание услуг) подведомственных учреждений</t>
  </si>
  <si>
    <t>02 0 00 00000</t>
  </si>
  <si>
    <t xml:space="preserve">01 4 00 51180 </t>
  </si>
  <si>
    <t>01 0 00  40000</t>
  </si>
  <si>
    <t>01 0 00 00000</t>
  </si>
  <si>
    <t>98 5 00 60510</t>
  </si>
  <si>
    <t>98 5 00 00000</t>
  </si>
  <si>
    <t>Приложение 4</t>
  </si>
  <si>
    <t>Калманского района Алтайского края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</si>
  <si>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</si>
  <si>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</si>
  <si>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</si>
  <si>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предприятий, в том числе казенных )в части реализации основных средств по указанному имуществу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</si>
  <si>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</si>
  <si>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Распределение бюджетных ассигнований бюджета сельского поселения</t>
  </si>
  <si>
    <t>05</t>
  </si>
  <si>
    <t>Жилищно-коммунальное хозяйство</t>
  </si>
  <si>
    <t>9290018090</t>
  </si>
  <si>
    <t>9290000000</t>
  </si>
  <si>
    <t>Иные вопросы в области жилищно-коммунального хозяйства</t>
  </si>
  <si>
    <t>Благоустройство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</si>
  <si>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</si>
  <si>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</si>
  <si>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</si>
  <si>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</si>
  <si>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1 11 09045 10 0000 120</t>
  </si>
  <si>
    <t>ДОХОДЫ ОТ ОКАЗАНИЯ ПЛАТНЫХ УСЛУГ (РАБОТ) И КОМПЕНСАЦИИ ЗАТРАТ ГОСУДАРСТВА</t>
  </si>
  <si>
    <t>1 13 00000 00 0000 000</t>
  </si>
  <si>
    <t xml:space="preserve">                                                                                                                                           Приложение  3</t>
  </si>
  <si>
    <t>1 13 02065 10 0000 130</t>
  </si>
  <si>
    <t>Доходы, поступающие в порядке возмещения расходов, понесенных в связи с эксплуатацией имущества</t>
  </si>
  <si>
    <t xml:space="preserve">                  Приложение 2 </t>
  </si>
  <si>
    <t>202 35118 10 0000 150</t>
  </si>
  <si>
    <t>Другие вопросы в области жилищно-коммунального хозяйства</t>
  </si>
  <si>
    <t>Культура</t>
  </si>
  <si>
    <t>Массовый спорт</t>
  </si>
  <si>
    <t>Физическа культура и спорт</t>
  </si>
  <si>
    <t>12</t>
  </si>
  <si>
    <t>Другие вопросы в области национальной экономики</t>
  </si>
  <si>
    <t>870</t>
  </si>
  <si>
    <t>Резервные средства</t>
  </si>
  <si>
    <t>540</t>
  </si>
  <si>
    <t>98 0 00 00000</t>
  </si>
  <si>
    <t>9290018050</t>
  </si>
  <si>
    <t>Уличное освещение</t>
  </si>
  <si>
    <t>Сбор и удаление твердых отходов</t>
  </si>
  <si>
    <t>9990014710</t>
  </si>
  <si>
    <t>Прочие выплаты по обязательствам государства</t>
  </si>
  <si>
    <t>9990000000</t>
  </si>
  <si>
    <t>Расходы на выполнение других обязательств государства</t>
  </si>
  <si>
    <t>9900000000</t>
  </si>
  <si>
    <t>Иные расходы органов государственной власти субъектов Российской Федерации и органов местного самоуправления</t>
  </si>
  <si>
    <t>Физическая культура и спорт</t>
  </si>
  <si>
    <t>Массовый спрот</t>
  </si>
  <si>
    <t>Иные вопросы в сфере здравоохранения, физической культуры и спорта</t>
  </si>
  <si>
    <t>90 3 00 00000</t>
  </si>
  <si>
    <t>90 3 00 16670</t>
  </si>
  <si>
    <t>Национальная экономика</t>
  </si>
  <si>
    <t>Учреждения культуры</t>
  </si>
  <si>
    <t>02 2 00 10530</t>
  </si>
  <si>
    <t>202 16001 10 0000 150</t>
  </si>
  <si>
    <t>Дотация бюджетам сельских поселений на выравнивание бюджетной обеспеченности из бюджетов муниципальных районов</t>
  </si>
  <si>
    <t>Прочие мероприятия по благоустройству городских округов и поселений</t>
  </si>
  <si>
    <t>9290018080</t>
  </si>
  <si>
    <t xml:space="preserve">                         "Об исполнении  бюджета сельского поселения  </t>
  </si>
  <si>
    <t xml:space="preserve">                               "Об исполнении  бюджета сельского поселения</t>
  </si>
  <si>
    <t xml:space="preserve">                 "Об исполнении  бюджета сельского поселения </t>
  </si>
  <si>
    <t xml:space="preserve">           "Об исполнении бюджета сельского поселения </t>
  </si>
  <si>
    <t xml:space="preserve">           </t>
  </si>
  <si>
    <t xml:space="preserve"> на 2021 год и плановый период 2022-2023 годов"</t>
  </si>
  <si>
    <t>Бурановский сельсовет Калманского района Алтайского края</t>
  </si>
  <si>
    <t xml:space="preserve">           к постановлению администрации Бурановского сельсовета                                                                         </t>
  </si>
  <si>
    <t xml:space="preserve">                   к постановлению  администрации Бурановского сельсовета                            </t>
  </si>
  <si>
    <t xml:space="preserve">                 на 2021 год и плановый период 2022-2023 годов"</t>
  </si>
  <si>
    <t>Остаток на 1.01.2021 г.</t>
  </si>
  <si>
    <t>202 49999 10 0000 150</t>
  </si>
  <si>
    <t>Прочие межбюджетные трансферты, передаваемые бюджетам сельских поселений</t>
  </si>
  <si>
    <t>Уточненный план  на 2021 г.  руб.</t>
  </si>
  <si>
    <t xml:space="preserve">                                                       к постановлению  администрации Бурановского сельсовета  </t>
  </si>
  <si>
    <t xml:space="preserve"> на 2021 год и плановый период 2022-2023 годов" </t>
  </si>
  <si>
    <t>Уточненный план  на 2021 г. руб.</t>
  </si>
  <si>
    <t xml:space="preserve">                                                к постановлению  администрации Бурановского сельсовета                            </t>
  </si>
  <si>
    <t xml:space="preserve">                          на 2021 год и плановый период 2022-2023 годы" </t>
  </si>
  <si>
    <t xml:space="preserve">  от         2021 г. №       .</t>
  </si>
  <si>
    <t>Уточненный план 2021г.</t>
  </si>
  <si>
    <t xml:space="preserve">от   2021 г. № </t>
  </si>
  <si>
    <t xml:space="preserve">от          2021г  №    </t>
  </si>
  <si>
    <t>Х</t>
  </si>
  <si>
    <t>Источники внутреннего финансирования дефицита бюджета муниципального образования Бурановский сельсовет Калманского района за 9 месяцев 2021г.</t>
  </si>
  <si>
    <t>Исполнено за 9 месяцев 2021г.</t>
  </si>
  <si>
    <t xml:space="preserve">                  за  9 месяцев  2021 г.</t>
  </si>
  <si>
    <t>муниципального образования  Бурановский сельсовет Калманского района за 9 месяцев 2021 года.</t>
  </si>
  <si>
    <t>Факт 9 месяцев 2021 г.руб.</t>
  </si>
  <si>
    <t>за 9месяцев 2021</t>
  </si>
  <si>
    <t>Факт 9 месяцев 2021г.</t>
  </si>
  <si>
    <t xml:space="preserve"> за 9 месяцев  2021 года</t>
  </si>
  <si>
    <t>Распределение бюджетных ассигнований по разделам, подразделам, целевым статьям и видам расходов классификации расходов бюджетов сельских поселений в ведомственной структуре расходов за 9 месяцев 2021 год</t>
  </si>
  <si>
    <t>Факт 9 месяцев       2021 г.        руб.</t>
  </si>
  <si>
    <t xml:space="preserve">        за 9 месяцев 2021 года от    2021 г. №  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</si>
</sst>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%"/>
    <numFmt numFmtId="187" formatCode="0.000000000000"/>
    <numFmt numFmtId="188" formatCode="0.000%"/>
    <numFmt numFmtId="189" formatCode="0.0000%"/>
  </numFmts>
  <fonts count="5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86" fontId="1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85" fontId="7" fillId="0" borderId="1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5" fontId="2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49" fontId="17" fillId="0" borderId="10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49" fontId="17" fillId="0" borderId="0" xfId="0" applyNumberFormat="1" applyFont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2" xfId="0" applyFont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86" fontId="1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0" fontId="15" fillId="0" borderId="12" xfId="0" applyFont="1" applyBorder="1" applyAlignment="1">
      <alignment wrapText="1"/>
    </xf>
    <xf numFmtId="185" fontId="15" fillId="0" borderId="1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vertical="center"/>
    </xf>
    <xf numFmtId="2" fontId="17" fillId="0" borderId="0" xfId="0" applyNumberFormat="1" applyFont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185" fontId="1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185" fontId="2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top"/>
    </xf>
    <xf numFmtId="0" fontId="19" fillId="0" borderId="0" xfId="0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7" xfId="0" applyNumberFormat="1" applyFont="1" applyFill="1" applyBorder="1" applyAlignment="1">
      <alignment horizontal="left" vertical="center" wrapText="1"/>
    </xf>
    <xf numFmtId="9" fontId="2" fillId="0" borderId="10" xfId="57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10" xfId="0" applyFont="1" applyBorder="1" applyAlignment="1">
      <alignment horizontal="left" wrapText="1"/>
    </xf>
    <xf numFmtId="49" fontId="15" fillId="0" borderId="14" xfId="0" applyNumberFormat="1" applyFont="1" applyBorder="1" applyAlignment="1">
      <alignment horizontal="left"/>
    </xf>
    <xf numFmtId="0" fontId="15" fillId="0" borderId="14" xfId="0" applyFont="1" applyBorder="1" applyAlignment="1">
      <alignment horizontal="left" wrapText="1"/>
    </xf>
    <xf numFmtId="185" fontId="15" fillId="0" borderId="0" xfId="0" applyNumberFormat="1" applyFont="1" applyBorder="1" applyAlignment="1">
      <alignment horizontal="left"/>
    </xf>
    <xf numFmtId="185" fontId="15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left"/>
    </xf>
    <xf numFmtId="2" fontId="15" fillId="0" borderId="0" xfId="0" applyNumberFormat="1" applyFont="1" applyBorder="1" applyAlignment="1">
      <alignment horizontal="left"/>
    </xf>
    <xf numFmtId="0" fontId="17" fillId="0" borderId="10" xfId="0" applyFont="1" applyBorder="1" applyAlignment="1">
      <alignment horizontal="left" wrapText="1"/>
    </xf>
    <xf numFmtId="2" fontId="17" fillId="0" borderId="0" xfId="0" applyNumberFormat="1" applyFont="1" applyBorder="1" applyAlignment="1">
      <alignment horizontal="left"/>
    </xf>
    <xf numFmtId="49" fontId="15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 wrapText="1"/>
    </xf>
    <xf numFmtId="2" fontId="15" fillId="0" borderId="0" xfId="0" applyNumberFormat="1" applyFont="1" applyFill="1" applyBorder="1" applyAlignment="1">
      <alignment horizontal="left"/>
    </xf>
    <xf numFmtId="185" fontId="15" fillId="0" borderId="10" xfId="0" applyNumberFormat="1" applyFont="1" applyFill="1" applyBorder="1" applyAlignment="1">
      <alignment horizontal="left" wrapText="1"/>
    </xf>
    <xf numFmtId="49" fontId="15" fillId="33" borderId="10" xfId="0" applyNumberFormat="1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185" fontId="17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5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2" fontId="17" fillId="0" borderId="10" xfId="0" applyNumberFormat="1" applyFont="1" applyBorder="1" applyAlignment="1">
      <alignment horizontal="left" wrapText="1"/>
    </xf>
    <xf numFmtId="185" fontId="17" fillId="0" borderId="10" xfId="0" applyNumberFormat="1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2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55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6" fillId="0" borderId="10" xfId="0" applyFont="1" applyBorder="1" applyAlignment="1">
      <alignment horizontal="left" wrapText="1" shrinkToFit="1"/>
    </xf>
    <xf numFmtId="0" fontId="56" fillId="0" borderId="10" xfId="0" applyFont="1" applyBorder="1" applyAlignment="1">
      <alignment horizontal="center" wrapText="1" shrinkToFit="1"/>
    </xf>
    <xf numFmtId="0" fontId="56" fillId="0" borderId="10" xfId="0" applyFont="1" applyBorder="1" applyAlignment="1">
      <alignment horizontal="center" vertical="top" wrapText="1" shrinkToFit="1"/>
    </xf>
    <xf numFmtId="0" fontId="56" fillId="0" borderId="10" xfId="0" applyFont="1" applyBorder="1" applyAlignment="1">
      <alignment/>
    </xf>
    <xf numFmtId="49" fontId="56" fillId="34" borderId="10" xfId="0" applyNumberFormat="1" applyFont="1" applyFill="1" applyBorder="1" applyAlignment="1">
      <alignment horizontal="center" wrapText="1"/>
    </xf>
    <xf numFmtId="49" fontId="56" fillId="0" borderId="10" xfId="0" applyNumberFormat="1" applyFont="1" applyBorder="1" applyAlignment="1">
      <alignment horizontal="center" wrapText="1" shrinkToFit="1"/>
    </xf>
    <xf numFmtId="2" fontId="1" fillId="0" borderId="10" xfId="0" applyNumberFormat="1" applyFont="1" applyBorder="1" applyAlignment="1">
      <alignment horizontal="left" wrapText="1"/>
    </xf>
    <xf numFmtId="0" fontId="56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 horizontal="left" wrapText="1"/>
    </xf>
    <xf numFmtId="2" fontId="13" fillId="0" borderId="10" xfId="0" applyNumberFormat="1" applyFont="1" applyBorder="1" applyAlignment="1">
      <alignment horizontal="left"/>
    </xf>
    <xf numFmtId="0" fontId="56" fillId="0" borderId="10" xfId="0" applyFont="1" applyBorder="1" applyAlignment="1">
      <alignment horizontal="left" vertical="top" wrapText="1" shrinkToFit="1"/>
    </xf>
    <xf numFmtId="2" fontId="13" fillId="0" borderId="11" xfId="0" applyNumberFormat="1" applyFont="1" applyBorder="1" applyAlignment="1">
      <alignment horizontal="left" wrapText="1"/>
    </xf>
    <xf numFmtId="0" fontId="56" fillId="0" borderId="10" xfId="0" applyFont="1" applyFill="1" applyBorder="1" applyAlignment="1">
      <alignment horizontal="left" wrapText="1" shrinkToFit="1"/>
    </xf>
    <xf numFmtId="49" fontId="56" fillId="0" borderId="10" xfId="0" applyNumberFormat="1" applyFont="1" applyFill="1" applyBorder="1" applyAlignment="1">
      <alignment horizontal="center" wrapText="1" shrinkToFit="1"/>
    </xf>
    <xf numFmtId="0" fontId="56" fillId="34" borderId="10" xfId="0" applyFont="1" applyFill="1" applyBorder="1" applyAlignment="1">
      <alignment horizontal="center" wrapText="1"/>
    </xf>
    <xf numFmtId="2" fontId="13" fillId="0" borderId="14" xfId="0" applyNumberFormat="1" applyFont="1" applyBorder="1" applyAlignment="1">
      <alignment horizontal="left" wrapText="1"/>
    </xf>
    <xf numFmtId="0" fontId="57" fillId="34" borderId="10" xfId="0" applyFont="1" applyFill="1" applyBorder="1" applyAlignment="1">
      <alignment horizontal="center" wrapText="1"/>
    </xf>
    <xf numFmtId="49" fontId="57" fillId="34" borderId="10" xfId="0" applyNumberFormat="1" applyFont="1" applyFill="1" applyBorder="1" applyAlignment="1">
      <alignment horizontal="center" wrapText="1"/>
    </xf>
    <xf numFmtId="2" fontId="13" fillId="0" borderId="11" xfId="0" applyNumberFormat="1" applyFont="1" applyBorder="1" applyAlignment="1">
      <alignment horizontal="left"/>
    </xf>
    <xf numFmtId="0" fontId="56" fillId="34" borderId="10" xfId="0" applyFont="1" applyFill="1" applyBorder="1" applyAlignment="1">
      <alignment wrapText="1"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Fill="1" applyBorder="1" applyAlignment="1">
      <alignment vertical="top" wrapText="1"/>
    </xf>
    <xf numFmtId="0" fontId="57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Fill="1" applyAlignment="1">
      <alignment wrapText="1"/>
    </xf>
    <xf numFmtId="49" fontId="56" fillId="0" borderId="0" xfId="0" applyNumberFormat="1" applyFont="1" applyBorder="1" applyAlignment="1">
      <alignment horizontal="center" wrapText="1" shrinkToFit="1"/>
    </xf>
    <xf numFmtId="2" fontId="2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2" fontId="15" fillId="0" borderId="10" xfId="0" applyNumberFormat="1" applyFont="1" applyBorder="1" applyAlignment="1">
      <alignment horizontal="left" wrapText="1"/>
    </xf>
    <xf numFmtId="2" fontId="15" fillId="0" borderId="10" xfId="0" applyNumberFormat="1" applyFont="1" applyFill="1" applyBorder="1" applyAlignment="1">
      <alignment horizontal="left" wrapText="1"/>
    </xf>
    <xf numFmtId="2" fontId="56" fillId="0" borderId="10" xfId="0" applyNumberFormat="1" applyFont="1" applyBorder="1" applyAlignment="1">
      <alignment horizontal="center" wrapText="1" shrinkToFit="1"/>
    </xf>
    <xf numFmtId="2" fontId="56" fillId="0" borderId="10" xfId="0" applyNumberFormat="1" applyFont="1" applyFill="1" applyBorder="1" applyAlignment="1">
      <alignment horizontal="center" wrapText="1" shrinkToFit="1"/>
    </xf>
    <xf numFmtId="2" fontId="13" fillId="0" borderId="10" xfId="0" applyNumberFormat="1" applyFont="1" applyBorder="1" applyAlignment="1">
      <alignment horizontal="center" wrapText="1"/>
    </xf>
    <xf numFmtId="10" fontId="2" fillId="0" borderId="10" xfId="57" applyNumberFormat="1" applyFont="1" applyBorder="1" applyAlignment="1">
      <alignment horizontal="left" vertical="center"/>
    </xf>
    <xf numFmtId="10" fontId="0" fillId="0" borderId="10" xfId="0" applyNumberFormat="1" applyFont="1" applyBorder="1" applyAlignment="1">
      <alignment horizontal="left" vertical="center"/>
    </xf>
    <xf numFmtId="10" fontId="2" fillId="0" borderId="10" xfId="0" applyNumberFormat="1" applyFont="1" applyBorder="1" applyAlignment="1">
      <alignment horizontal="left"/>
    </xf>
    <xf numFmtId="10" fontId="15" fillId="0" borderId="10" xfId="57" applyNumberFormat="1" applyFont="1" applyBorder="1" applyAlignment="1">
      <alignment horizontal="left"/>
    </xf>
    <xf numFmtId="10" fontId="1" fillId="0" borderId="10" xfId="0" applyNumberFormat="1" applyFont="1" applyBorder="1" applyAlignment="1">
      <alignment horizontal="left" wrapText="1"/>
    </xf>
    <xf numFmtId="10" fontId="13" fillId="0" borderId="10" xfId="57" applyNumberFormat="1" applyFont="1" applyBorder="1" applyAlignment="1">
      <alignment horizontal="left" wrapText="1"/>
    </xf>
    <xf numFmtId="10" fontId="13" fillId="0" borderId="11" xfId="57" applyNumberFormat="1" applyFont="1" applyBorder="1" applyAlignment="1">
      <alignment horizontal="left" wrapText="1"/>
    </xf>
    <xf numFmtId="10" fontId="13" fillId="0" borderId="14" xfId="57" applyNumberFormat="1" applyFont="1" applyBorder="1" applyAlignment="1">
      <alignment horizontal="left" wrapText="1"/>
    </xf>
    <xf numFmtId="10" fontId="13" fillId="0" borderId="11" xfId="57" applyNumberFormat="1" applyFont="1" applyBorder="1" applyAlignment="1">
      <alignment horizontal="left"/>
    </xf>
    <xf numFmtId="10" fontId="19" fillId="0" borderId="10" xfId="0" applyNumberFormat="1" applyFont="1" applyBorder="1" applyAlignment="1">
      <alignment horizontal="left"/>
    </xf>
    <xf numFmtId="49" fontId="17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10" fontId="17" fillId="0" borderId="10" xfId="57" applyNumberFormat="1" applyFont="1" applyBorder="1" applyAlignment="1">
      <alignment horizontal="left"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185" fontId="5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17" fillId="0" borderId="0" xfId="0" applyFont="1" applyFill="1" applyBorder="1" applyAlignment="1">
      <alignment vertical="top" wrapText="1"/>
    </xf>
    <xf numFmtId="185" fontId="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/>
    </xf>
    <xf numFmtId="185" fontId="5" fillId="0" borderId="0" xfId="0" applyNumberFormat="1" applyFont="1" applyBorder="1" applyAlignment="1">
      <alignment/>
    </xf>
    <xf numFmtId="2" fontId="17" fillId="0" borderId="10" xfId="0" applyNumberFormat="1" applyFont="1" applyFill="1" applyBorder="1" applyAlignment="1">
      <alignment horizontal="left" wrapText="1"/>
    </xf>
    <xf numFmtId="0" fontId="17" fillId="0" borderId="10" xfId="0" applyFont="1" applyBorder="1" applyAlignment="1">
      <alignment wrapText="1"/>
    </xf>
    <xf numFmtId="0" fontId="15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right" wrapText="1"/>
    </xf>
    <xf numFmtId="2" fontId="15" fillId="0" borderId="24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5" fillId="0" borderId="0" xfId="0" applyFont="1" applyFill="1" applyAlignment="1">
      <alignment horizontal="right"/>
    </xf>
    <xf numFmtId="2" fontId="15" fillId="0" borderId="23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6" fillId="0" borderId="0" xfId="0" applyFont="1" applyAlignment="1">
      <alignment horizontal="right" wrapText="1"/>
    </xf>
    <xf numFmtId="0" fontId="10" fillId="0" borderId="29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top" wrapText="1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PageLayoutView="0" workbookViewId="0" topLeftCell="A1">
      <selection activeCell="F20" sqref="F20:I21"/>
    </sheetView>
  </sheetViews>
  <sheetFormatPr defaultColWidth="9.00390625" defaultRowHeight="12.75"/>
  <cols>
    <col min="1" max="1" width="43.875" style="0" customWidth="1"/>
    <col min="2" max="2" width="34.25390625" style="0" customWidth="1"/>
    <col min="3" max="3" width="12.25390625" style="0" hidden="1" customWidth="1"/>
    <col min="4" max="4" width="9.75390625" style="0" hidden="1" customWidth="1"/>
    <col min="5" max="5" width="20.875" style="0" customWidth="1"/>
    <col min="6" max="6" width="9.375" style="0" customWidth="1"/>
    <col min="7" max="7" width="5.875" style="0" customWidth="1"/>
    <col min="8" max="8" width="21.875" style="0" customWidth="1"/>
    <col min="9" max="10" width="4.375" style="0" customWidth="1"/>
    <col min="11" max="11" width="3.375" style="0" customWidth="1"/>
    <col min="12" max="12" width="5.875" style="0" customWidth="1"/>
    <col min="13" max="13" width="3.75390625" style="0" customWidth="1"/>
    <col min="14" max="14" width="11.25390625" style="0" customWidth="1"/>
    <col min="15" max="15" width="11.75390625" style="0" customWidth="1"/>
  </cols>
  <sheetData>
    <row r="1" ht="15.75">
      <c r="A1" s="1"/>
    </row>
    <row r="2" spans="1:15" ht="19.5" customHeight="1">
      <c r="A2" s="212" t="s">
        <v>101</v>
      </c>
      <c r="B2" s="212"/>
      <c r="C2" s="212"/>
      <c r="D2" s="212"/>
      <c r="E2" s="212"/>
      <c r="F2" s="212"/>
      <c r="G2" s="212"/>
      <c r="H2" s="212"/>
      <c r="I2" s="212"/>
      <c r="J2" s="165"/>
      <c r="K2" s="165"/>
      <c r="L2" s="165"/>
      <c r="M2" s="165"/>
      <c r="N2" s="165"/>
      <c r="O2" s="165"/>
    </row>
    <row r="3" spans="1:15" ht="18.75" customHeight="1">
      <c r="A3" s="212" t="s">
        <v>189</v>
      </c>
      <c r="B3" s="212"/>
      <c r="C3" s="212"/>
      <c r="D3" s="212"/>
      <c r="E3" s="212"/>
      <c r="F3" s="212"/>
      <c r="G3" s="212"/>
      <c r="H3" s="212"/>
      <c r="I3" s="212"/>
      <c r="J3" s="165"/>
      <c r="K3" s="165"/>
      <c r="L3" s="165"/>
      <c r="M3" s="165"/>
      <c r="N3" s="165"/>
      <c r="O3" s="165"/>
    </row>
    <row r="4" spans="1:15" ht="18.75" hidden="1">
      <c r="A4" s="153"/>
      <c r="B4" s="153"/>
      <c r="C4" s="153"/>
      <c r="D4" s="153"/>
      <c r="E4" s="153" t="s">
        <v>17</v>
      </c>
      <c r="F4" s="154"/>
      <c r="G4" s="154"/>
      <c r="H4" s="154"/>
      <c r="I4" s="154"/>
      <c r="J4" s="154"/>
      <c r="K4" s="153"/>
      <c r="L4" s="153"/>
      <c r="M4" s="153"/>
      <c r="N4" s="153"/>
      <c r="O4" s="154"/>
    </row>
    <row r="5" spans="1:15" ht="18.75" hidden="1">
      <c r="A5" s="153"/>
      <c r="B5" s="153"/>
      <c r="C5" s="153"/>
      <c r="D5" s="153"/>
      <c r="E5" s="221" t="s">
        <v>52</v>
      </c>
      <c r="F5" s="221"/>
      <c r="G5" s="221"/>
      <c r="H5" s="221"/>
      <c r="I5" s="221"/>
      <c r="J5" s="221"/>
      <c r="K5" s="221"/>
      <c r="L5" s="221"/>
      <c r="M5" s="221"/>
      <c r="N5" s="221"/>
      <c r="O5" s="221"/>
    </row>
    <row r="6" spans="1:15" ht="18.75" customHeight="1">
      <c r="A6" s="212" t="s">
        <v>126</v>
      </c>
      <c r="B6" s="212"/>
      <c r="C6" s="212"/>
      <c r="D6" s="212"/>
      <c r="E6" s="212"/>
      <c r="F6" s="212"/>
      <c r="G6" s="212"/>
      <c r="H6" s="212"/>
      <c r="I6" s="212"/>
      <c r="J6" s="164"/>
      <c r="K6" s="153"/>
      <c r="L6" s="153"/>
      <c r="M6" s="153"/>
      <c r="N6" s="153"/>
      <c r="O6" s="153"/>
    </row>
    <row r="7" spans="1:15" ht="17.25" customHeight="1">
      <c r="A7" s="212" t="s">
        <v>185</v>
      </c>
      <c r="B7" s="212"/>
      <c r="C7" s="212"/>
      <c r="D7" s="212"/>
      <c r="E7" s="212"/>
      <c r="F7" s="212"/>
      <c r="G7" s="212"/>
      <c r="H7" s="212"/>
      <c r="I7" s="212"/>
      <c r="J7" s="165"/>
      <c r="K7" s="165"/>
      <c r="L7" s="165"/>
      <c r="M7" s="165"/>
      <c r="N7" s="165"/>
      <c r="O7" s="165"/>
    </row>
    <row r="8" spans="1:15" ht="18" customHeight="1" hidden="1">
      <c r="A8" s="212" t="s">
        <v>186</v>
      </c>
      <c r="B8" s="212"/>
      <c r="C8" s="212"/>
      <c r="D8" s="212"/>
      <c r="E8" s="212"/>
      <c r="F8" s="212"/>
      <c r="G8" s="212"/>
      <c r="H8" s="212"/>
      <c r="I8" s="212"/>
      <c r="J8" s="165"/>
      <c r="K8" s="165"/>
      <c r="L8" s="165"/>
      <c r="M8" s="165"/>
      <c r="N8" s="165"/>
      <c r="O8" s="165"/>
    </row>
    <row r="9" spans="1:15" ht="18" customHeight="1" hidden="1">
      <c r="A9" s="212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</row>
    <row r="10" spans="1:15" ht="18" customHeight="1">
      <c r="A10" s="212" t="s">
        <v>188</v>
      </c>
      <c r="B10" s="212"/>
      <c r="C10" s="212"/>
      <c r="D10" s="212"/>
      <c r="E10" s="212"/>
      <c r="F10" s="212"/>
      <c r="G10" s="212"/>
      <c r="H10" s="212"/>
      <c r="I10" s="212"/>
      <c r="J10" s="155"/>
      <c r="K10" s="155"/>
      <c r="L10" s="155"/>
      <c r="M10" s="155"/>
      <c r="N10" s="155"/>
      <c r="O10" s="155"/>
    </row>
    <row r="11" spans="1:15" ht="18" customHeight="1">
      <c r="A11" s="212" t="s">
        <v>187</v>
      </c>
      <c r="B11" s="212"/>
      <c r="C11" s="212"/>
      <c r="D11" s="212"/>
      <c r="E11" s="212"/>
      <c r="F11" s="212"/>
      <c r="G11" s="212"/>
      <c r="H11" s="212"/>
      <c r="I11" s="212"/>
      <c r="J11" s="159"/>
      <c r="K11" s="155"/>
      <c r="L11" s="155"/>
      <c r="M11" s="155"/>
      <c r="N11" s="155"/>
      <c r="O11" s="155"/>
    </row>
    <row r="12" spans="1:15" ht="15.75" customHeight="1">
      <c r="A12" s="212" t="s">
        <v>216</v>
      </c>
      <c r="B12" s="212"/>
      <c r="C12" s="212"/>
      <c r="D12" s="212"/>
      <c r="E12" s="212"/>
      <c r="F12" s="212"/>
      <c r="G12" s="212"/>
      <c r="H12" s="212"/>
      <c r="I12" s="212"/>
      <c r="J12" s="165"/>
      <c r="K12" s="165"/>
      <c r="L12" s="165"/>
      <c r="M12" s="165"/>
      <c r="N12" s="165"/>
      <c r="O12" s="165"/>
    </row>
    <row r="13" spans="1:15" ht="15.75" customHeight="1" hidden="1">
      <c r="A13" s="217" t="s">
        <v>206</v>
      </c>
      <c r="B13" s="217"/>
      <c r="C13" s="217"/>
      <c r="D13" s="217"/>
      <c r="E13" s="217"/>
      <c r="F13" s="218"/>
      <c r="G13" s="218"/>
      <c r="H13" s="218"/>
      <c r="I13" s="218"/>
      <c r="J13" s="66"/>
      <c r="K13" s="66"/>
      <c r="L13" s="66"/>
      <c r="M13" s="66"/>
      <c r="N13" s="66"/>
      <c r="O13" s="66"/>
    </row>
    <row r="14" spans="1:15" ht="15.75" customHeight="1" hidden="1">
      <c r="A14" s="217"/>
      <c r="B14" s="217"/>
      <c r="C14" s="217"/>
      <c r="D14" s="217"/>
      <c r="E14" s="217"/>
      <c r="F14" s="218"/>
      <c r="G14" s="218"/>
      <c r="H14" s="218"/>
      <c r="I14" s="218"/>
      <c r="J14" s="66"/>
      <c r="K14" s="66"/>
      <c r="L14" s="66"/>
      <c r="M14" s="66"/>
      <c r="N14" s="66"/>
      <c r="O14" s="66"/>
    </row>
    <row r="15" spans="1:15" ht="15.75" customHeight="1" hidden="1">
      <c r="A15" s="217"/>
      <c r="B15" s="217"/>
      <c r="C15" s="217"/>
      <c r="D15" s="217"/>
      <c r="E15" s="217"/>
      <c r="F15" s="218"/>
      <c r="G15" s="218"/>
      <c r="H15" s="218"/>
      <c r="I15" s="218"/>
      <c r="J15" s="66"/>
      <c r="K15" s="66"/>
      <c r="L15" s="66"/>
      <c r="M15" s="66"/>
      <c r="N15" s="66"/>
      <c r="O15" s="66"/>
    </row>
    <row r="16" spans="1:15" ht="10.5" customHeight="1">
      <c r="A16" s="217"/>
      <c r="B16" s="217"/>
      <c r="C16" s="217"/>
      <c r="D16" s="217"/>
      <c r="E16" s="217"/>
      <c r="F16" s="218"/>
      <c r="G16" s="218"/>
      <c r="H16" s="218"/>
      <c r="I16" s="218"/>
      <c r="J16" s="66"/>
      <c r="K16" s="66"/>
      <c r="L16" s="66"/>
      <c r="M16" s="66"/>
      <c r="N16" s="66"/>
      <c r="O16" s="66"/>
    </row>
    <row r="17" spans="1:15" ht="33" customHeight="1" thickBot="1">
      <c r="A17" s="217"/>
      <c r="B17" s="217"/>
      <c r="C17" s="217"/>
      <c r="D17" s="217"/>
      <c r="E17" s="217"/>
      <c r="F17" s="218"/>
      <c r="G17" s="218"/>
      <c r="H17" s="218"/>
      <c r="I17" s="218"/>
      <c r="J17" s="66"/>
      <c r="K17" s="66"/>
      <c r="L17" s="66"/>
      <c r="M17" s="66"/>
      <c r="N17" s="66"/>
      <c r="O17" s="66"/>
    </row>
    <row r="18" spans="1:15" ht="12.75" customHeight="1" hidden="1">
      <c r="A18" s="217"/>
      <c r="B18" s="217"/>
      <c r="C18" s="217"/>
      <c r="D18" s="217"/>
      <c r="E18" s="217"/>
      <c r="F18" s="218"/>
      <c r="G18" s="218"/>
      <c r="H18" s="218"/>
      <c r="I18" s="218"/>
      <c r="J18" s="66"/>
      <c r="K18" s="66"/>
      <c r="L18" s="66"/>
      <c r="M18" s="66"/>
      <c r="N18" s="66"/>
      <c r="O18" s="66"/>
    </row>
    <row r="19" spans="1:15" ht="33" customHeight="1" hidden="1" thickBot="1">
      <c r="A19" s="219"/>
      <c r="B19" s="219"/>
      <c r="C19" s="219"/>
      <c r="D19" s="219"/>
      <c r="E19" s="219"/>
      <c r="F19" s="220"/>
      <c r="G19" s="220"/>
      <c r="H19" s="220"/>
      <c r="I19" s="220"/>
      <c r="J19" s="66"/>
      <c r="K19" s="66"/>
      <c r="L19" s="66"/>
      <c r="M19" s="66"/>
      <c r="N19" s="66"/>
      <c r="O19" s="66"/>
    </row>
    <row r="20" spans="1:9" ht="12.75">
      <c r="A20" s="195" t="s">
        <v>102</v>
      </c>
      <c r="B20" s="197" t="s">
        <v>53</v>
      </c>
      <c r="C20" s="199" t="s">
        <v>38</v>
      </c>
      <c r="D20" s="199" t="s">
        <v>39</v>
      </c>
      <c r="E20" s="197" t="s">
        <v>61</v>
      </c>
      <c r="F20" s="197" t="s">
        <v>207</v>
      </c>
      <c r="G20" s="197"/>
      <c r="H20" s="197"/>
      <c r="I20" s="209"/>
    </row>
    <row r="21" spans="1:9" ht="62.25" customHeight="1">
      <c r="A21" s="196"/>
      <c r="B21" s="198"/>
      <c r="C21" s="200"/>
      <c r="D21" s="200"/>
      <c r="E21" s="198"/>
      <c r="F21" s="198"/>
      <c r="G21" s="198"/>
      <c r="H21" s="198"/>
      <c r="I21" s="201"/>
    </row>
    <row r="22" spans="1:9" ht="12.75" customHeight="1">
      <c r="A22" s="215" t="s">
        <v>54</v>
      </c>
      <c r="B22" s="211"/>
      <c r="C22" s="208">
        <v>4500</v>
      </c>
      <c r="D22" s="208">
        <v>0</v>
      </c>
      <c r="E22" s="204">
        <f>E24</f>
        <v>258377.55000000005</v>
      </c>
      <c r="F22" s="198">
        <f>F24</f>
        <v>59069.37000000011</v>
      </c>
      <c r="G22" s="198"/>
      <c r="H22" s="198"/>
      <c r="I22" s="201"/>
    </row>
    <row r="23" spans="1:9" ht="42" customHeight="1">
      <c r="A23" s="215"/>
      <c r="B23" s="211"/>
      <c r="C23" s="208"/>
      <c r="D23" s="208"/>
      <c r="E23" s="198"/>
      <c r="F23" s="198"/>
      <c r="G23" s="198"/>
      <c r="H23" s="198"/>
      <c r="I23" s="201"/>
    </row>
    <row r="24" spans="1:9" ht="12.75" customHeight="1">
      <c r="A24" s="215" t="s">
        <v>58</v>
      </c>
      <c r="B24" s="206" t="s">
        <v>57</v>
      </c>
      <c r="C24" s="208">
        <v>17500</v>
      </c>
      <c r="D24" s="208">
        <v>1600</v>
      </c>
      <c r="E24" s="204">
        <f>E26+E28</f>
        <v>258377.55000000005</v>
      </c>
      <c r="F24" s="198">
        <f>F26+F28</f>
        <v>59069.37000000011</v>
      </c>
      <c r="G24" s="198"/>
      <c r="H24" s="198"/>
      <c r="I24" s="201"/>
    </row>
    <row r="25" spans="1:9" ht="33" customHeight="1">
      <c r="A25" s="215"/>
      <c r="B25" s="206"/>
      <c r="C25" s="208"/>
      <c r="D25" s="208"/>
      <c r="E25" s="198"/>
      <c r="F25" s="198"/>
      <c r="G25" s="198"/>
      <c r="H25" s="198"/>
      <c r="I25" s="201"/>
    </row>
    <row r="26" spans="1:9" ht="12.75" customHeight="1">
      <c r="A26" s="215" t="s">
        <v>127</v>
      </c>
      <c r="B26" s="206" t="s">
        <v>55</v>
      </c>
      <c r="C26" s="223">
        <v>70120</v>
      </c>
      <c r="D26" s="224"/>
      <c r="E26" s="205">
        <v>-1719800</v>
      </c>
      <c r="F26" s="204">
        <v>-1136978.97</v>
      </c>
      <c r="G26" s="204"/>
      <c r="H26" s="204"/>
      <c r="I26" s="222"/>
    </row>
    <row r="27" spans="1:9" ht="48.75" customHeight="1">
      <c r="A27" s="215"/>
      <c r="B27" s="206"/>
      <c r="C27" s="223"/>
      <c r="D27" s="208"/>
      <c r="E27" s="205"/>
      <c r="F27" s="204"/>
      <c r="G27" s="204"/>
      <c r="H27" s="204"/>
      <c r="I27" s="222"/>
    </row>
    <row r="28" spans="1:9" ht="12.75" customHeight="1">
      <c r="A28" s="215" t="s">
        <v>128</v>
      </c>
      <c r="B28" s="206" t="s">
        <v>56</v>
      </c>
      <c r="C28" s="208">
        <v>137000</v>
      </c>
      <c r="D28" s="208">
        <v>7000</v>
      </c>
      <c r="E28" s="205">
        <v>1978177.55</v>
      </c>
      <c r="F28" s="198">
        <v>1196048.34</v>
      </c>
      <c r="G28" s="198"/>
      <c r="H28" s="198"/>
      <c r="I28" s="201"/>
    </row>
    <row r="29" spans="1:9" ht="60" customHeight="1" thickBot="1">
      <c r="A29" s="216"/>
      <c r="B29" s="207"/>
      <c r="C29" s="210"/>
      <c r="D29" s="210"/>
      <c r="E29" s="214"/>
      <c r="F29" s="202"/>
      <c r="G29" s="202"/>
      <c r="H29" s="202"/>
      <c r="I29" s="203"/>
    </row>
  </sheetData>
  <sheetProtection/>
  <mergeCells count="41">
    <mergeCell ref="D26:D27"/>
    <mergeCell ref="A22:A23"/>
    <mergeCell ref="A6:I6"/>
    <mergeCell ref="B26:B27"/>
    <mergeCell ref="E5:O5"/>
    <mergeCell ref="F26:I27"/>
    <mergeCell ref="A10:I10"/>
    <mergeCell ref="A24:A25"/>
    <mergeCell ref="C26:C27"/>
    <mergeCell ref="B24:B25"/>
    <mergeCell ref="C24:C25"/>
    <mergeCell ref="F24:I25"/>
    <mergeCell ref="A2:I2"/>
    <mergeCell ref="A12:I12"/>
    <mergeCell ref="A11:I11"/>
    <mergeCell ref="A8:I8"/>
    <mergeCell ref="A7:I7"/>
    <mergeCell ref="C22:C23"/>
    <mergeCell ref="A3:I3"/>
    <mergeCell ref="A13:I19"/>
    <mergeCell ref="E20:E21"/>
    <mergeCell ref="B22:B23"/>
    <mergeCell ref="C28:C29"/>
    <mergeCell ref="A9:O9"/>
    <mergeCell ref="E28:E29"/>
    <mergeCell ref="F22:I23"/>
    <mergeCell ref="C20:C21"/>
    <mergeCell ref="D24:D25"/>
    <mergeCell ref="E24:E25"/>
    <mergeCell ref="A26:A27"/>
    <mergeCell ref="A28:A29"/>
    <mergeCell ref="A20:A21"/>
    <mergeCell ref="B20:B21"/>
    <mergeCell ref="D20:D21"/>
    <mergeCell ref="F28:I29"/>
    <mergeCell ref="E22:E23"/>
    <mergeCell ref="E26:E27"/>
    <mergeCell ref="B28:B29"/>
    <mergeCell ref="D22:D23"/>
    <mergeCell ref="F20:I21"/>
    <mergeCell ref="D28:D29"/>
  </mergeCells>
  <printOptions/>
  <pageMargins left="0.984251968503937" right="0" top="0.3937007874015748" bottom="0.3937007874015748" header="0.5118110236220472" footer="0.5118110236220472"/>
  <pageSetup fitToHeight="1" fitToWidth="1" horizontalDpi="600" verticalDpi="600" orientation="portrait" paperSize="9" scale="50" r:id="rId1"/>
  <colBreaks count="1" manualBreakCount="1">
    <brk id="10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L26" sqref="L26"/>
    </sheetView>
  </sheetViews>
  <sheetFormatPr defaultColWidth="9.00390625" defaultRowHeight="12.75"/>
  <cols>
    <col min="1" max="1" width="22.625" style="0" customWidth="1"/>
    <col min="2" max="2" width="44.00390625" style="0" customWidth="1"/>
    <col min="3" max="3" width="20.875" style="0" customWidth="1"/>
    <col min="4" max="4" width="10.125" style="0" hidden="1" customWidth="1"/>
    <col min="5" max="5" width="18.125" style="0" customWidth="1"/>
    <col min="6" max="6" width="10.75390625" style="0" hidden="1" customWidth="1"/>
    <col min="7" max="7" width="0.37109375" style="0" hidden="1" customWidth="1"/>
    <col min="8" max="8" width="9.125" style="0" hidden="1" customWidth="1"/>
    <col min="9" max="9" width="14.25390625" style="0" customWidth="1"/>
  </cols>
  <sheetData>
    <row r="1" spans="1:6" ht="12" customHeight="1">
      <c r="A1" s="228"/>
      <c r="B1" s="228"/>
      <c r="C1" s="225"/>
      <c r="D1" s="226"/>
      <c r="E1" s="226"/>
      <c r="F1" s="226"/>
    </row>
    <row r="2" spans="1:3" ht="13.5" hidden="1">
      <c r="A2" s="227"/>
      <c r="B2" s="227"/>
      <c r="C2" s="35"/>
    </row>
    <row r="3" spans="1:5" ht="15.75" hidden="1">
      <c r="A3" s="1"/>
      <c r="C3" s="34"/>
      <c r="E3" s="34"/>
    </row>
    <row r="4" spans="1:9" ht="18" customHeight="1">
      <c r="A4" s="229" t="s">
        <v>149</v>
      </c>
      <c r="B4" s="229"/>
      <c r="C4" s="229"/>
      <c r="D4" s="229"/>
      <c r="E4" s="229"/>
      <c r="F4" s="229"/>
      <c r="G4" s="230"/>
      <c r="H4" s="230"/>
      <c r="I4" s="230"/>
    </row>
    <row r="5" spans="1:9" ht="19.5" customHeight="1">
      <c r="A5" s="229" t="s">
        <v>190</v>
      </c>
      <c r="B5" s="236"/>
      <c r="C5" s="236"/>
      <c r="D5" s="236"/>
      <c r="E5" s="236"/>
      <c r="F5" s="236"/>
      <c r="G5" s="236"/>
      <c r="H5" s="236"/>
      <c r="I5" s="230"/>
    </row>
    <row r="6" spans="1:9" ht="18" customHeight="1" hidden="1">
      <c r="A6" s="69" t="s">
        <v>17</v>
      </c>
      <c r="B6" s="70"/>
      <c r="C6" s="70"/>
      <c r="D6" s="70"/>
      <c r="E6" s="70"/>
      <c r="F6" s="70"/>
      <c r="G6" s="70"/>
      <c r="H6" s="70"/>
      <c r="I6" s="10"/>
    </row>
    <row r="7" spans="1:9" ht="17.25" customHeight="1">
      <c r="A7" s="229" t="s">
        <v>184</v>
      </c>
      <c r="B7" s="229"/>
      <c r="C7" s="229"/>
      <c r="D7" s="229"/>
      <c r="E7" s="229"/>
      <c r="F7" s="229"/>
      <c r="G7" s="230"/>
      <c r="H7" s="230"/>
      <c r="I7" s="230"/>
    </row>
    <row r="8" spans="1:9" ht="12.75" customHeight="1" hidden="1">
      <c r="A8" s="229" t="s">
        <v>37</v>
      </c>
      <c r="B8" s="229"/>
      <c r="C8" s="229"/>
      <c r="D8" s="229"/>
      <c r="E8" s="229"/>
      <c r="F8" s="229"/>
      <c r="G8" s="70"/>
      <c r="H8" s="70"/>
      <c r="I8" s="10"/>
    </row>
    <row r="9" spans="1:9" ht="19.5" customHeight="1">
      <c r="A9" s="229" t="s">
        <v>188</v>
      </c>
      <c r="B9" s="229"/>
      <c r="C9" s="229"/>
      <c r="D9" s="229"/>
      <c r="E9" s="229"/>
      <c r="F9" s="229"/>
      <c r="G9" s="229"/>
      <c r="H9" s="229"/>
      <c r="I9" s="229"/>
    </row>
    <row r="10" spans="1:9" ht="20.25" customHeight="1">
      <c r="A10" s="229" t="s">
        <v>191</v>
      </c>
      <c r="B10" s="230"/>
      <c r="C10" s="230"/>
      <c r="D10" s="230"/>
      <c r="E10" s="230"/>
      <c r="F10" s="230"/>
      <c r="G10" s="230"/>
      <c r="H10" s="230"/>
      <c r="I10" s="230"/>
    </row>
    <row r="11" spans="1:9" ht="3.75" customHeight="1" hidden="1">
      <c r="A11" s="70"/>
      <c r="B11" s="70"/>
      <c r="C11" s="70"/>
      <c r="D11" s="70"/>
      <c r="E11" s="70"/>
      <c r="F11" s="70"/>
      <c r="G11" s="70"/>
      <c r="H11" s="70"/>
      <c r="I11" s="10"/>
    </row>
    <row r="12" spans="1:9" ht="18" customHeight="1">
      <c r="A12" s="229" t="s">
        <v>208</v>
      </c>
      <c r="B12" s="230"/>
      <c r="C12" s="230"/>
      <c r="D12" s="230"/>
      <c r="E12" s="230"/>
      <c r="F12" s="230"/>
      <c r="G12" s="230"/>
      <c r="H12" s="230"/>
      <c r="I12" s="230"/>
    </row>
    <row r="13" spans="1:9" ht="18.75">
      <c r="A13" s="68"/>
      <c r="B13" s="68"/>
      <c r="C13" s="234" t="s">
        <v>204</v>
      </c>
      <c r="D13" s="234"/>
      <c r="E13" s="234"/>
      <c r="F13" s="234"/>
      <c r="G13" s="234"/>
      <c r="H13" s="234"/>
      <c r="I13" s="234"/>
    </row>
    <row r="14" spans="1:9" ht="18.75">
      <c r="A14" s="233" t="s">
        <v>59</v>
      </c>
      <c r="B14" s="233"/>
      <c r="C14" s="233"/>
      <c r="D14" s="233"/>
      <c r="E14" s="226"/>
      <c r="F14" s="226"/>
      <c r="G14" s="226"/>
      <c r="H14" s="226"/>
      <c r="I14" s="226"/>
    </row>
    <row r="15" spans="1:9" ht="18" customHeight="1">
      <c r="A15" s="233" t="s">
        <v>209</v>
      </c>
      <c r="B15" s="233"/>
      <c r="C15" s="233"/>
      <c r="D15" s="233"/>
      <c r="E15" s="226"/>
      <c r="F15" s="226"/>
      <c r="G15" s="226"/>
      <c r="H15" s="226"/>
      <c r="I15" s="226"/>
    </row>
    <row r="16" spans="1:6" ht="15.75">
      <c r="A16" s="235"/>
      <c r="B16" s="235"/>
      <c r="C16" s="235"/>
      <c r="D16" s="235"/>
      <c r="E16" s="11"/>
      <c r="F16" s="11"/>
    </row>
    <row r="17" spans="1:6" ht="15.75">
      <c r="A17" s="13"/>
      <c r="B17" s="13"/>
      <c r="C17" s="13"/>
      <c r="D17" s="13"/>
      <c r="E17" s="11"/>
      <c r="F17" s="11"/>
    </row>
    <row r="18" spans="1:9" ht="27.75" customHeight="1">
      <c r="A18" s="25" t="s">
        <v>0</v>
      </c>
      <c r="B18" s="25" t="s">
        <v>1</v>
      </c>
      <c r="C18" s="24" t="s">
        <v>195</v>
      </c>
      <c r="D18" s="71"/>
      <c r="E18" s="131" t="s">
        <v>210</v>
      </c>
      <c r="F18" s="72"/>
      <c r="G18" s="76"/>
      <c r="H18" s="77"/>
      <c r="I18" s="117" t="s">
        <v>29</v>
      </c>
    </row>
    <row r="19" spans="1:9" ht="0" customHeight="1" hidden="1">
      <c r="A19" s="25"/>
      <c r="B19" s="25"/>
      <c r="C19" s="78"/>
      <c r="D19" s="24"/>
      <c r="E19" s="24"/>
      <c r="F19" s="121"/>
      <c r="G19" s="123"/>
      <c r="H19" s="119"/>
      <c r="I19" s="124"/>
    </row>
    <row r="20" spans="1:9" ht="12.75">
      <c r="A20" s="25"/>
      <c r="B20" s="25" t="s">
        <v>192</v>
      </c>
      <c r="C20" s="163">
        <v>258377.55</v>
      </c>
      <c r="D20" s="25"/>
      <c r="E20" s="25">
        <v>0</v>
      </c>
      <c r="F20" s="125"/>
      <c r="G20" s="126"/>
      <c r="H20" s="119"/>
      <c r="I20" s="75"/>
    </row>
    <row r="21" spans="1:11" ht="12.75">
      <c r="A21" s="25"/>
      <c r="B21" s="25"/>
      <c r="C21" s="25"/>
      <c r="D21" s="25"/>
      <c r="E21" s="74"/>
      <c r="F21" s="127"/>
      <c r="G21" s="123"/>
      <c r="H21" s="119"/>
      <c r="I21" s="81"/>
      <c r="K21" s="24"/>
    </row>
    <row r="22" spans="1:9" ht="12.75">
      <c r="A22" s="25" t="s">
        <v>2</v>
      </c>
      <c r="B22" s="25" t="s">
        <v>3</v>
      </c>
      <c r="C22" s="74">
        <f>C23+C27+C29+C39+C42</f>
        <v>1439000</v>
      </c>
      <c r="D22" s="25" t="e">
        <f>D23+D27+D29+#REF!+D40</f>
        <v>#REF!</v>
      </c>
      <c r="E22" s="74">
        <f>E23+E27+E29+E39+E42</f>
        <v>928578.97</v>
      </c>
      <c r="F22" s="73" t="e">
        <f>F23+F27+F29+#REF!+F40</f>
        <v>#REF!</v>
      </c>
      <c r="G22" s="122"/>
      <c r="H22" s="119"/>
      <c r="I22" s="171">
        <f>E22/C22</f>
        <v>0.6452946282140375</v>
      </c>
    </row>
    <row r="23" spans="1:9" ht="12.75">
      <c r="A23" s="25" t="s">
        <v>4</v>
      </c>
      <c r="B23" s="25" t="s">
        <v>5</v>
      </c>
      <c r="C23" s="74">
        <f>C24</f>
        <v>41000</v>
      </c>
      <c r="D23" s="25"/>
      <c r="E23" s="25">
        <f>E24</f>
        <v>27605.25</v>
      </c>
      <c r="F23" s="121"/>
      <c r="G23" s="122"/>
      <c r="H23" s="119"/>
      <c r="I23" s="171">
        <f>E23/C23</f>
        <v>0.6732987804878049</v>
      </c>
    </row>
    <row r="24" spans="1:9" ht="17.25" customHeight="1">
      <c r="A24" s="25" t="s">
        <v>6</v>
      </c>
      <c r="B24" s="79" t="s">
        <v>7</v>
      </c>
      <c r="C24" s="74">
        <f>C25+C26</f>
        <v>41000</v>
      </c>
      <c r="D24" s="25"/>
      <c r="E24" s="25">
        <f>E25+E26</f>
        <v>27605.25</v>
      </c>
      <c r="F24" s="121"/>
      <c r="G24" s="122"/>
      <c r="H24" s="119"/>
      <c r="I24" s="171">
        <f>E24/C24</f>
        <v>0.6732987804878049</v>
      </c>
    </row>
    <row r="25" spans="1:9" ht="91.5" customHeight="1">
      <c r="A25" s="25" t="s">
        <v>63</v>
      </c>
      <c r="B25" s="80" t="s">
        <v>62</v>
      </c>
      <c r="C25" s="74">
        <v>41000</v>
      </c>
      <c r="D25" s="25"/>
      <c r="E25" s="25">
        <v>27605.63</v>
      </c>
      <c r="F25" s="121"/>
      <c r="G25" s="122"/>
      <c r="H25" s="119"/>
      <c r="I25" s="171">
        <f>E25/C25</f>
        <v>0.6733080487804878</v>
      </c>
    </row>
    <row r="26" spans="1:9" ht="51">
      <c r="A26" s="25" t="s">
        <v>139</v>
      </c>
      <c r="B26" s="80" t="s">
        <v>140</v>
      </c>
      <c r="C26" s="74">
        <v>0</v>
      </c>
      <c r="D26" s="25"/>
      <c r="E26" s="74">
        <v>-0.38</v>
      </c>
      <c r="F26" s="121"/>
      <c r="G26" s="122"/>
      <c r="H26" s="119"/>
      <c r="I26" s="171" t="s">
        <v>205</v>
      </c>
    </row>
    <row r="27" spans="1:9" ht="12.75">
      <c r="A27" s="25" t="s">
        <v>64</v>
      </c>
      <c r="B27" s="25" t="s">
        <v>8</v>
      </c>
      <c r="C27" s="74">
        <f>C28</f>
        <v>218000</v>
      </c>
      <c r="D27" s="25"/>
      <c r="E27" s="74">
        <f>E28</f>
        <v>506497.44</v>
      </c>
      <c r="F27" s="121"/>
      <c r="G27" s="122"/>
      <c r="H27" s="119"/>
      <c r="I27" s="171">
        <f>E27/C27*100%</f>
        <v>2.323382752293578</v>
      </c>
    </row>
    <row r="28" spans="1:9" ht="12" customHeight="1">
      <c r="A28" s="25" t="s">
        <v>65</v>
      </c>
      <c r="B28" s="25" t="s">
        <v>9</v>
      </c>
      <c r="C28" s="74">
        <v>218000</v>
      </c>
      <c r="D28" s="25"/>
      <c r="E28" s="74">
        <v>506497.44</v>
      </c>
      <c r="F28" s="121"/>
      <c r="G28" s="122"/>
      <c r="H28" s="119"/>
      <c r="I28" s="171">
        <f>E28/C28</f>
        <v>2.323382752293578</v>
      </c>
    </row>
    <row r="29" spans="1:9" ht="18" customHeight="1">
      <c r="A29" s="25" t="s">
        <v>10</v>
      </c>
      <c r="B29" s="25" t="s">
        <v>11</v>
      </c>
      <c r="C29" s="74">
        <f>C30+C31</f>
        <v>940000</v>
      </c>
      <c r="D29" s="25"/>
      <c r="E29" s="25">
        <f>E30+E31</f>
        <v>246381.12</v>
      </c>
      <c r="F29" s="121"/>
      <c r="G29" s="122"/>
      <c r="H29" s="119"/>
      <c r="I29" s="171">
        <f>E29/C29</f>
        <v>0.2621075744680851</v>
      </c>
    </row>
    <row r="30" spans="1:9" ht="47.25" customHeight="1">
      <c r="A30" s="25" t="s">
        <v>12</v>
      </c>
      <c r="B30" s="80" t="s">
        <v>129</v>
      </c>
      <c r="C30" s="74">
        <v>64000</v>
      </c>
      <c r="D30" s="25"/>
      <c r="E30" s="25">
        <v>2369.45</v>
      </c>
      <c r="F30" s="121"/>
      <c r="G30" s="122"/>
      <c r="H30" s="119"/>
      <c r="I30" s="171">
        <f>E30/C30</f>
        <v>0.037022656249999994</v>
      </c>
    </row>
    <row r="31" spans="1:9" ht="12.75">
      <c r="A31" s="25" t="s">
        <v>13</v>
      </c>
      <c r="B31" s="25" t="s">
        <v>14</v>
      </c>
      <c r="C31" s="74">
        <f>C35+C36</f>
        <v>876000</v>
      </c>
      <c r="D31" s="25"/>
      <c r="E31" s="25">
        <f>E35+E36</f>
        <v>244011.66999999998</v>
      </c>
      <c r="F31" s="121"/>
      <c r="G31" s="122"/>
      <c r="H31" s="119"/>
      <c r="I31" s="171">
        <f>E31/C31</f>
        <v>0.27855213470319634</v>
      </c>
    </row>
    <row r="32" spans="1:9" ht="12.75" customHeight="1" hidden="1">
      <c r="A32" s="25"/>
      <c r="B32" s="25"/>
      <c r="C32" s="25"/>
      <c r="D32" s="25"/>
      <c r="E32" s="25"/>
      <c r="F32" s="121"/>
      <c r="G32" s="122"/>
      <c r="H32" s="119"/>
      <c r="I32" s="171"/>
    </row>
    <row r="33" spans="1:9" ht="12.75" customHeight="1" hidden="1">
      <c r="A33" s="25"/>
      <c r="B33" s="25"/>
      <c r="C33" s="25"/>
      <c r="D33" s="25"/>
      <c r="E33" s="25"/>
      <c r="F33" s="121"/>
      <c r="G33" s="122"/>
      <c r="H33" s="119"/>
      <c r="I33" s="171"/>
    </row>
    <row r="34" spans="1:9" ht="12.75" customHeight="1" hidden="1">
      <c r="A34" s="25"/>
      <c r="B34" s="25"/>
      <c r="C34" s="25"/>
      <c r="D34" s="25"/>
      <c r="E34" s="25"/>
      <c r="F34" s="121"/>
      <c r="G34" s="122"/>
      <c r="H34" s="119"/>
      <c r="I34" s="171"/>
    </row>
    <row r="35" spans="1:9" ht="38.25">
      <c r="A35" s="25" t="s">
        <v>103</v>
      </c>
      <c r="B35" s="80" t="s">
        <v>104</v>
      </c>
      <c r="C35" s="74">
        <v>176000</v>
      </c>
      <c r="D35" s="25"/>
      <c r="E35" s="74">
        <v>204724.03</v>
      </c>
      <c r="F35" s="121"/>
      <c r="G35" s="122"/>
      <c r="H35" s="119"/>
      <c r="I35" s="171">
        <f>E35/C35</f>
        <v>1.1632047159090908</v>
      </c>
    </row>
    <row r="36" spans="1:9" ht="43.5" customHeight="1">
      <c r="A36" s="25" t="s">
        <v>105</v>
      </c>
      <c r="B36" s="80" t="s">
        <v>106</v>
      </c>
      <c r="C36" s="74">
        <v>700000</v>
      </c>
      <c r="D36" s="25"/>
      <c r="E36" s="25">
        <v>39287.64</v>
      </c>
      <c r="F36" s="121"/>
      <c r="G36" s="122"/>
      <c r="H36" s="119"/>
      <c r="I36" s="171">
        <f>E36/C36</f>
        <v>0.0561252</v>
      </c>
    </row>
    <row r="37" spans="1:9" ht="51" customHeight="1" hidden="1">
      <c r="A37" s="25" t="s">
        <v>67</v>
      </c>
      <c r="B37" s="80" t="s">
        <v>66</v>
      </c>
      <c r="C37" s="74"/>
      <c r="D37" s="25"/>
      <c r="E37" s="25">
        <v>0</v>
      </c>
      <c r="F37" s="121"/>
      <c r="G37" s="122"/>
      <c r="H37" s="119"/>
      <c r="I37" s="171">
        <v>0</v>
      </c>
    </row>
    <row r="38" spans="1:9" ht="59.25" customHeight="1" hidden="1">
      <c r="A38" s="25" t="s">
        <v>68</v>
      </c>
      <c r="B38" s="80" t="s">
        <v>69</v>
      </c>
      <c r="C38" s="74"/>
      <c r="D38" s="25"/>
      <c r="E38" s="25">
        <v>0</v>
      </c>
      <c r="F38" s="121"/>
      <c r="G38" s="122"/>
      <c r="H38" s="119"/>
      <c r="I38" s="171">
        <v>0</v>
      </c>
    </row>
    <row r="39" spans="1:9" ht="46.5" customHeight="1">
      <c r="A39" s="25" t="s">
        <v>141</v>
      </c>
      <c r="B39" s="80" t="s">
        <v>142</v>
      </c>
      <c r="C39" s="74">
        <f>C41</f>
        <v>100000</v>
      </c>
      <c r="D39" s="25"/>
      <c r="E39" s="74">
        <f>E41</f>
        <v>41194</v>
      </c>
      <c r="F39" s="121"/>
      <c r="G39" s="122"/>
      <c r="H39" s="119"/>
      <c r="I39" s="171">
        <f>E39/C39</f>
        <v>0.41194</v>
      </c>
    </row>
    <row r="40" spans="1:9" ht="12.75" hidden="1">
      <c r="A40" s="25"/>
      <c r="B40" s="120"/>
      <c r="C40" s="74">
        <v>0</v>
      </c>
      <c r="D40" s="25"/>
      <c r="E40" s="25">
        <v>0</v>
      </c>
      <c r="F40" s="121"/>
      <c r="G40" s="122"/>
      <c r="H40" s="119"/>
      <c r="I40" s="171">
        <v>0</v>
      </c>
    </row>
    <row r="41" spans="1:9" ht="103.5" customHeight="1">
      <c r="A41" s="25" t="s">
        <v>143</v>
      </c>
      <c r="B41" s="120" t="s">
        <v>130</v>
      </c>
      <c r="C41" s="74">
        <v>100000</v>
      </c>
      <c r="D41" s="25"/>
      <c r="E41" s="74">
        <v>41194</v>
      </c>
      <c r="F41" s="121"/>
      <c r="G41" s="122"/>
      <c r="H41" s="119"/>
      <c r="I41" s="171">
        <f>E41/C41</f>
        <v>0.41194</v>
      </c>
    </row>
    <row r="42" spans="1:9" ht="51.75" customHeight="1">
      <c r="A42" s="25" t="s">
        <v>145</v>
      </c>
      <c r="B42" s="120" t="s">
        <v>144</v>
      </c>
      <c r="C42" s="74">
        <f>C43</f>
        <v>140000</v>
      </c>
      <c r="D42" s="25"/>
      <c r="E42" s="74">
        <f>E43</f>
        <v>106901.16</v>
      </c>
      <c r="F42" s="121"/>
      <c r="G42" s="122"/>
      <c r="H42" s="119"/>
      <c r="I42" s="171">
        <f>E42/C42</f>
        <v>0.7635797142857144</v>
      </c>
    </row>
    <row r="43" spans="1:9" ht="39" customHeight="1">
      <c r="A43" s="25" t="s">
        <v>147</v>
      </c>
      <c r="B43" s="120" t="s">
        <v>148</v>
      </c>
      <c r="C43" s="74">
        <v>140000</v>
      </c>
      <c r="D43" s="25"/>
      <c r="E43" s="74">
        <v>106901.16</v>
      </c>
      <c r="F43" s="121"/>
      <c r="G43" s="122"/>
      <c r="H43" s="119"/>
      <c r="I43" s="171">
        <f>E43/C43</f>
        <v>0.7635797142857144</v>
      </c>
    </row>
    <row r="44" spans="1:9" ht="24" customHeight="1">
      <c r="A44" s="25" t="s">
        <v>15</v>
      </c>
      <c r="B44" s="25" t="s">
        <v>16</v>
      </c>
      <c r="C44" s="74">
        <f>C45+C46+C47</f>
        <v>280800</v>
      </c>
      <c r="D44" s="25"/>
      <c r="E44" s="74">
        <f>E45+E46+E47</f>
        <v>208400</v>
      </c>
      <c r="F44" s="121"/>
      <c r="G44" s="122"/>
      <c r="H44" s="119"/>
      <c r="I44" s="171">
        <f>E44/C44</f>
        <v>0.7421652421652422</v>
      </c>
    </row>
    <row r="45" spans="1:9" ht="39" customHeight="1">
      <c r="A45" s="26" t="s">
        <v>178</v>
      </c>
      <c r="B45" s="26" t="s">
        <v>179</v>
      </c>
      <c r="C45" s="128">
        <v>71600</v>
      </c>
      <c r="D45" s="75"/>
      <c r="E45" s="128">
        <v>64000</v>
      </c>
      <c r="F45" s="118"/>
      <c r="G45" s="119"/>
      <c r="H45" s="119"/>
      <c r="I45" s="172">
        <f>E45/C45*100%</f>
        <v>0.8938547486033519</v>
      </c>
    </row>
    <row r="46" spans="1:9" ht="52.5" customHeight="1">
      <c r="A46" s="26" t="s">
        <v>150</v>
      </c>
      <c r="B46" s="26" t="s">
        <v>131</v>
      </c>
      <c r="C46" s="128">
        <v>119200</v>
      </c>
      <c r="D46" s="75"/>
      <c r="E46" s="128">
        <v>89400</v>
      </c>
      <c r="F46" s="118"/>
      <c r="G46" s="119"/>
      <c r="H46" s="119"/>
      <c r="I46" s="172">
        <f>E46/C46*100%</f>
        <v>0.75</v>
      </c>
    </row>
    <row r="47" spans="1:9" ht="42.75" customHeight="1">
      <c r="A47" s="26" t="s">
        <v>193</v>
      </c>
      <c r="B47" s="26" t="s">
        <v>194</v>
      </c>
      <c r="C47" s="128">
        <v>90000</v>
      </c>
      <c r="D47" s="75"/>
      <c r="E47" s="128">
        <v>55000</v>
      </c>
      <c r="F47" s="118"/>
      <c r="G47" s="119"/>
      <c r="H47" s="119"/>
      <c r="I47" s="171">
        <f>E47/C47</f>
        <v>0.6111111111111112</v>
      </c>
    </row>
    <row r="48" spans="1:9" ht="18" customHeight="1">
      <c r="A48" s="231" t="s">
        <v>28</v>
      </c>
      <c r="B48" s="232"/>
      <c r="C48" s="128">
        <f>C22+C44</f>
        <v>1719800</v>
      </c>
      <c r="D48" s="124"/>
      <c r="E48" s="74">
        <f>E22+E44</f>
        <v>1136978.97</v>
      </c>
      <c r="F48" s="119"/>
      <c r="G48" s="129"/>
      <c r="H48" s="129"/>
      <c r="I48" s="173">
        <f>E48/C48*100%</f>
        <v>0.661111158274218</v>
      </c>
    </row>
    <row r="49" spans="1:3" ht="18" customHeight="1">
      <c r="A49" s="237"/>
      <c r="B49" s="237"/>
      <c r="C49" s="23"/>
    </row>
    <row r="50" spans="1:6" ht="18" customHeight="1">
      <c r="A50" s="228"/>
      <c r="B50" s="228"/>
      <c r="C50" s="225"/>
      <c r="D50" s="226"/>
      <c r="E50" s="226"/>
      <c r="F50" s="226"/>
    </row>
    <row r="51" spans="1:6" ht="18" customHeight="1">
      <c r="A51" s="228"/>
      <c r="B51" s="228"/>
      <c r="C51" s="225"/>
      <c r="D51" s="226"/>
      <c r="E51" s="226"/>
      <c r="F51" s="226"/>
    </row>
    <row r="52" spans="1:3" ht="18" customHeight="1">
      <c r="A52" s="227"/>
      <c r="B52" s="227"/>
      <c r="C52" s="35"/>
    </row>
    <row r="53" spans="1:5" ht="18" customHeight="1">
      <c r="A53" s="1"/>
      <c r="C53" s="34"/>
      <c r="E53" s="34"/>
    </row>
  </sheetData>
  <sheetProtection/>
  <mergeCells count="21">
    <mergeCell ref="C50:F50"/>
    <mergeCell ref="A14:I14"/>
    <mergeCell ref="A9:I9"/>
    <mergeCell ref="A52:B52"/>
    <mergeCell ref="A51:B51"/>
    <mergeCell ref="C51:F51"/>
    <mergeCell ref="A50:B50"/>
    <mergeCell ref="A49:B49"/>
    <mergeCell ref="A48:B48"/>
    <mergeCell ref="A15:I15"/>
    <mergeCell ref="C13:I13"/>
    <mergeCell ref="A16:D16"/>
    <mergeCell ref="A12:I12"/>
    <mergeCell ref="A5:I5"/>
    <mergeCell ref="C1:F1"/>
    <mergeCell ref="A2:B2"/>
    <mergeCell ref="A1:B1"/>
    <mergeCell ref="A8:F8"/>
    <mergeCell ref="A4:I4"/>
    <mergeCell ref="A10:I10"/>
    <mergeCell ref="A7:I7"/>
  </mergeCells>
  <printOptions/>
  <pageMargins left="0.7874015748031497" right="0" top="0.4330708661417323" bottom="0.1968503937007874" header="0.7086614173228347" footer="0.5118110236220472"/>
  <pageSetup horizontalDpi="300" verticalDpi="300" orientation="portrait" paperSize="9" scale="78" r:id="rId1"/>
  <rowBreaks count="1" manualBreakCount="1">
    <brk id="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C1">
      <selection activeCell="H48" sqref="H48"/>
    </sheetView>
  </sheetViews>
  <sheetFormatPr defaultColWidth="9.00390625" defaultRowHeight="12.75"/>
  <cols>
    <col min="1" max="1" width="7.375" style="0" hidden="1" customWidth="1"/>
    <col min="2" max="2" width="10.25390625" style="0" hidden="1" customWidth="1"/>
    <col min="3" max="3" width="48.875" style="0" customWidth="1"/>
    <col min="4" max="4" width="10.625" style="0" hidden="1" customWidth="1"/>
    <col min="5" max="5" width="3.875" style="0" hidden="1" customWidth="1"/>
    <col min="6" max="6" width="6.75390625" style="0" customWidth="1"/>
    <col min="7" max="7" width="7.00390625" style="0" customWidth="1"/>
    <col min="8" max="8" width="19.625" style="0" customWidth="1"/>
    <col min="9" max="9" width="0" style="0" hidden="1" customWidth="1"/>
    <col min="10" max="10" width="17.125" style="0" customWidth="1"/>
    <col min="11" max="11" width="9.75390625" style="0" hidden="1" customWidth="1"/>
    <col min="12" max="12" width="19.00390625" style="0" customWidth="1"/>
    <col min="13" max="13" width="0.12890625" style="0" customWidth="1"/>
  </cols>
  <sheetData>
    <row r="1" spans="2:14" ht="18.75" customHeight="1">
      <c r="B1" s="36"/>
      <c r="C1" s="229" t="s">
        <v>146</v>
      </c>
      <c r="D1" s="230"/>
      <c r="E1" s="230"/>
      <c r="F1" s="230"/>
      <c r="G1" s="230"/>
      <c r="H1" s="230"/>
      <c r="I1" s="230"/>
      <c r="J1" s="230"/>
      <c r="K1" s="230"/>
      <c r="L1" s="230"/>
      <c r="M1" s="65"/>
      <c r="N1" s="132"/>
    </row>
    <row r="2" spans="2:14" ht="18.75" customHeight="1">
      <c r="B2" s="36"/>
      <c r="C2" s="229" t="s">
        <v>199</v>
      </c>
      <c r="D2" s="229"/>
      <c r="E2" s="229"/>
      <c r="F2" s="229"/>
      <c r="G2" s="229"/>
      <c r="H2" s="229"/>
      <c r="I2" s="229"/>
      <c r="J2" s="229"/>
      <c r="K2" s="229"/>
      <c r="L2" s="229"/>
      <c r="M2" s="159"/>
      <c r="N2" s="159"/>
    </row>
    <row r="3" spans="2:14" ht="21" customHeight="1">
      <c r="B3" s="36"/>
      <c r="C3" s="243" t="s">
        <v>183</v>
      </c>
      <c r="D3" s="243"/>
      <c r="E3" s="243"/>
      <c r="F3" s="243"/>
      <c r="G3" s="243"/>
      <c r="H3" s="243"/>
      <c r="I3" s="243"/>
      <c r="J3" s="243"/>
      <c r="K3" s="243"/>
      <c r="L3" s="243"/>
      <c r="M3" s="159"/>
      <c r="N3" s="159"/>
    </row>
    <row r="4" spans="2:14" ht="21" customHeight="1">
      <c r="B4" s="36"/>
      <c r="C4" s="243" t="s">
        <v>188</v>
      </c>
      <c r="D4" s="243"/>
      <c r="E4" s="243"/>
      <c r="F4" s="243"/>
      <c r="G4" s="243"/>
      <c r="H4" s="243"/>
      <c r="I4" s="243"/>
      <c r="J4" s="243"/>
      <c r="K4" s="243"/>
      <c r="L4" s="243"/>
      <c r="M4" s="159"/>
      <c r="N4" s="159"/>
    </row>
    <row r="5" spans="1:14" ht="20.25" customHeight="1">
      <c r="A5" s="69" t="s">
        <v>70</v>
      </c>
      <c r="B5" s="69"/>
      <c r="C5" s="229" t="s">
        <v>200</v>
      </c>
      <c r="D5" s="229"/>
      <c r="E5" s="229"/>
      <c r="F5" s="229"/>
      <c r="G5" s="229"/>
      <c r="H5" s="229"/>
      <c r="I5" s="229"/>
      <c r="J5" s="229"/>
      <c r="K5" s="229"/>
      <c r="L5" s="229"/>
      <c r="M5" s="159"/>
      <c r="N5" s="159"/>
    </row>
    <row r="6" spans="1:14" ht="0" customHeight="1" hidden="1">
      <c r="A6" s="69"/>
      <c r="B6" s="69"/>
      <c r="C6" s="233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</row>
    <row r="7" spans="1:14" ht="0" customHeight="1" hidden="1">
      <c r="A7" s="69"/>
      <c r="B7" s="69"/>
      <c r="C7" s="156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0" customHeight="1" hidden="1">
      <c r="A8" s="69"/>
      <c r="B8" s="69"/>
      <c r="C8" s="15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8" customHeight="1">
      <c r="A9" s="69"/>
      <c r="B9" s="69"/>
      <c r="C9" s="212" t="s">
        <v>211</v>
      </c>
      <c r="D9" s="212"/>
      <c r="E9" s="212"/>
      <c r="F9" s="212"/>
      <c r="G9" s="212"/>
      <c r="H9" s="212"/>
      <c r="I9" s="212"/>
      <c r="J9" s="212"/>
      <c r="K9" s="212"/>
      <c r="L9" s="212"/>
      <c r="M9" s="160"/>
      <c r="N9" s="161"/>
    </row>
    <row r="10" spans="1:14" ht="18" customHeight="1">
      <c r="A10" s="69"/>
      <c r="B10" s="69"/>
      <c r="C10" s="212" t="s">
        <v>203</v>
      </c>
      <c r="D10" s="212"/>
      <c r="E10" s="212"/>
      <c r="F10" s="212"/>
      <c r="G10" s="212"/>
      <c r="H10" s="212"/>
      <c r="I10" s="212"/>
      <c r="J10" s="212"/>
      <c r="K10" s="212"/>
      <c r="L10" s="212"/>
      <c r="M10" s="160"/>
      <c r="N10" s="161"/>
    </row>
    <row r="11" spans="1:13" ht="18.75">
      <c r="A11" s="240" t="s">
        <v>132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</row>
    <row r="12" spans="1:13" ht="18.75">
      <c r="A12" s="240" t="s">
        <v>71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</row>
    <row r="13" ht="15.75">
      <c r="B13" s="3"/>
    </row>
    <row r="14" spans="2:13" ht="56.25">
      <c r="B14" s="241" t="s">
        <v>19</v>
      </c>
      <c r="C14" s="241" t="s">
        <v>20</v>
      </c>
      <c r="D14" s="9"/>
      <c r="E14" s="14"/>
      <c r="F14" s="53" t="s">
        <v>42</v>
      </c>
      <c r="G14" s="53" t="s">
        <v>43</v>
      </c>
      <c r="H14" s="51" t="s">
        <v>202</v>
      </c>
      <c r="I14" s="52"/>
      <c r="J14" s="51" t="s">
        <v>212</v>
      </c>
      <c r="K14" s="51"/>
      <c r="L14" s="59" t="s">
        <v>29</v>
      </c>
      <c r="M14" s="16"/>
    </row>
    <row r="15" spans="2:13" ht="12.75" customHeight="1" hidden="1">
      <c r="B15" s="242"/>
      <c r="C15" s="242"/>
      <c r="D15" s="9"/>
      <c r="E15" s="17"/>
      <c r="F15" s="17"/>
      <c r="G15" s="17"/>
      <c r="H15" s="17"/>
      <c r="I15" s="15"/>
      <c r="J15" s="8"/>
      <c r="K15" s="2"/>
      <c r="L15" s="20"/>
      <c r="M15" s="15"/>
    </row>
    <row r="16" spans="2:13" ht="33.75" customHeight="1">
      <c r="B16" s="84"/>
      <c r="C16" s="52" t="s">
        <v>21</v>
      </c>
      <c r="D16" s="18"/>
      <c r="E16" s="17"/>
      <c r="F16" s="181" t="s">
        <v>33</v>
      </c>
      <c r="G16" s="82"/>
      <c r="H16" s="108">
        <f>H18+H20+H21</f>
        <v>1263100</v>
      </c>
      <c r="I16" s="182"/>
      <c r="J16" s="108">
        <f>J18+J20+J21</f>
        <v>827112.76</v>
      </c>
      <c r="K16" s="83"/>
      <c r="L16" s="183">
        <f>J16/H16*100%</f>
        <v>0.6548276145990025</v>
      </c>
      <c r="M16" s="15"/>
    </row>
    <row r="17" spans="2:13" ht="0.75" customHeight="1">
      <c r="B17" s="40" t="s">
        <v>26</v>
      </c>
      <c r="C17" s="41" t="s">
        <v>44</v>
      </c>
      <c r="D17" s="9"/>
      <c r="E17" s="19"/>
      <c r="F17" s="87" t="s">
        <v>33</v>
      </c>
      <c r="G17" s="87" t="s">
        <v>34</v>
      </c>
      <c r="H17" s="88">
        <v>0</v>
      </c>
      <c r="I17" s="89"/>
      <c r="J17" s="88">
        <v>0</v>
      </c>
      <c r="K17" s="90"/>
      <c r="L17" s="174"/>
      <c r="M17" s="12"/>
    </row>
    <row r="18" spans="2:13" ht="94.5" customHeight="1">
      <c r="B18" s="40" t="s">
        <v>41</v>
      </c>
      <c r="C18" s="42" t="s">
        <v>45</v>
      </c>
      <c r="D18" s="9"/>
      <c r="E18" s="19"/>
      <c r="F18" s="91" t="s">
        <v>33</v>
      </c>
      <c r="G18" s="91" t="s">
        <v>35</v>
      </c>
      <c r="H18" s="166">
        <v>769800</v>
      </c>
      <c r="I18" s="89"/>
      <c r="J18" s="166">
        <v>579546.65</v>
      </c>
      <c r="K18" s="90"/>
      <c r="L18" s="174">
        <f>J18/H18</f>
        <v>0.7528535333852949</v>
      </c>
      <c r="M18" s="12"/>
    </row>
    <row r="19" spans="2:13" ht="0.75" customHeight="1">
      <c r="B19" s="40"/>
      <c r="C19" s="85" t="s">
        <v>72</v>
      </c>
      <c r="D19" s="9"/>
      <c r="E19" s="19"/>
      <c r="F19" s="91" t="s">
        <v>33</v>
      </c>
      <c r="G19" s="91" t="s">
        <v>73</v>
      </c>
      <c r="H19" s="86">
        <v>0</v>
      </c>
      <c r="I19" s="89"/>
      <c r="J19" s="86">
        <v>0</v>
      </c>
      <c r="K19" s="90"/>
      <c r="L19" s="174"/>
      <c r="M19" s="12"/>
    </row>
    <row r="20" spans="2:13" ht="18.75">
      <c r="B20" s="40"/>
      <c r="C20" s="110" t="s">
        <v>74</v>
      </c>
      <c r="D20" s="9"/>
      <c r="E20" s="19"/>
      <c r="F20" s="91" t="s">
        <v>33</v>
      </c>
      <c r="G20" s="91" t="s">
        <v>75</v>
      </c>
      <c r="H20" s="166">
        <v>10000</v>
      </c>
      <c r="I20" s="89"/>
      <c r="J20" s="166">
        <v>0</v>
      </c>
      <c r="K20" s="90"/>
      <c r="L20" s="174" t="s">
        <v>205</v>
      </c>
      <c r="M20" s="12"/>
    </row>
    <row r="21" spans="2:13" ht="18.75">
      <c r="B21" s="40" t="s">
        <v>23</v>
      </c>
      <c r="C21" s="41" t="s">
        <v>46</v>
      </c>
      <c r="D21" s="9"/>
      <c r="E21" s="19"/>
      <c r="F21" s="91" t="s">
        <v>33</v>
      </c>
      <c r="G21" s="91" t="s">
        <v>47</v>
      </c>
      <c r="H21" s="166">
        <v>483300</v>
      </c>
      <c r="I21" s="92"/>
      <c r="J21" s="86">
        <v>247566.11</v>
      </c>
      <c r="K21" s="90"/>
      <c r="L21" s="174">
        <f>J21/H21</f>
        <v>0.512241071798055</v>
      </c>
      <c r="M21" s="12"/>
    </row>
    <row r="22" spans="2:13" ht="18.75" customHeight="1" hidden="1">
      <c r="B22" s="38"/>
      <c r="C22" s="39"/>
      <c r="D22" s="18"/>
      <c r="E22" s="19"/>
      <c r="F22" s="91"/>
      <c r="G22" s="91"/>
      <c r="H22" s="93"/>
      <c r="I22" s="94"/>
      <c r="J22" s="93"/>
      <c r="K22" s="90"/>
      <c r="L22" s="174"/>
      <c r="M22" s="15"/>
    </row>
    <row r="23" spans="2:13" ht="18.75" customHeight="1" hidden="1">
      <c r="B23" s="40"/>
      <c r="C23" s="41"/>
      <c r="D23" s="9"/>
      <c r="E23" s="19"/>
      <c r="F23" s="91"/>
      <c r="G23" s="91"/>
      <c r="H23" s="86"/>
      <c r="I23" s="92"/>
      <c r="J23" s="86"/>
      <c r="K23" s="90"/>
      <c r="L23" s="174"/>
      <c r="M23" s="15"/>
    </row>
    <row r="24" spans="2:13" s="184" customFormat="1" ht="21.75" customHeight="1">
      <c r="B24" s="38"/>
      <c r="C24" s="185" t="s">
        <v>76</v>
      </c>
      <c r="D24" s="18"/>
      <c r="E24" s="186"/>
      <c r="F24" s="187" t="s">
        <v>34</v>
      </c>
      <c r="G24" s="187"/>
      <c r="H24" s="108">
        <f>H25</f>
        <v>119200</v>
      </c>
      <c r="I24" s="94"/>
      <c r="J24" s="93">
        <f>J25</f>
        <v>84876.82</v>
      </c>
      <c r="K24" s="109"/>
      <c r="L24" s="183">
        <f>J24/H24</f>
        <v>0.7120538590604027</v>
      </c>
      <c r="M24" s="188"/>
    </row>
    <row r="25" spans="2:13" ht="36.75" customHeight="1">
      <c r="B25" s="40" t="s">
        <v>30</v>
      </c>
      <c r="C25" s="43" t="s">
        <v>48</v>
      </c>
      <c r="D25" s="28"/>
      <c r="E25" s="29"/>
      <c r="F25" s="95" t="s">
        <v>34</v>
      </c>
      <c r="G25" s="95" t="s">
        <v>40</v>
      </c>
      <c r="H25" s="167">
        <v>119200</v>
      </c>
      <c r="I25" s="97"/>
      <c r="J25" s="96">
        <v>84876.82</v>
      </c>
      <c r="K25" s="98"/>
      <c r="L25" s="174">
        <f>J25/H25*100%</f>
        <v>0.7120538590604027</v>
      </c>
      <c r="M25" s="12"/>
    </row>
    <row r="26" spans="2:13" ht="0.75" customHeight="1">
      <c r="B26" s="38" t="s">
        <v>24</v>
      </c>
      <c r="C26" s="43" t="s">
        <v>49</v>
      </c>
      <c r="D26" s="27"/>
      <c r="E26" s="29"/>
      <c r="F26" s="95" t="s">
        <v>40</v>
      </c>
      <c r="G26" s="95" t="s">
        <v>50</v>
      </c>
      <c r="H26" s="96">
        <v>0</v>
      </c>
      <c r="I26" s="97"/>
      <c r="J26" s="96">
        <v>0</v>
      </c>
      <c r="K26" s="98"/>
      <c r="L26" s="174"/>
      <c r="M26" s="12"/>
    </row>
    <row r="27" spans="2:13" ht="0.75" customHeight="1">
      <c r="B27" s="38"/>
      <c r="C27" s="157"/>
      <c r="D27" s="27"/>
      <c r="E27" s="29"/>
      <c r="F27" s="95"/>
      <c r="G27" s="95"/>
      <c r="H27" s="96"/>
      <c r="I27" s="97"/>
      <c r="J27" s="96"/>
      <c r="K27" s="98"/>
      <c r="L27" s="174"/>
      <c r="M27" s="12"/>
    </row>
    <row r="28" spans="2:13" s="184" customFormat="1" ht="20.25" customHeight="1">
      <c r="B28" s="38"/>
      <c r="C28" s="189" t="s">
        <v>175</v>
      </c>
      <c r="D28" s="27"/>
      <c r="E28" s="190"/>
      <c r="F28" s="191" t="s">
        <v>35</v>
      </c>
      <c r="G28" s="191"/>
      <c r="H28" s="108">
        <f>H29</f>
        <v>6000</v>
      </c>
      <c r="I28" s="100"/>
      <c r="J28" s="93">
        <f>J29</f>
        <v>2181.6</v>
      </c>
      <c r="K28" s="101"/>
      <c r="L28" s="183">
        <f>J28/H28</f>
        <v>0.3636</v>
      </c>
      <c r="M28" s="192"/>
    </row>
    <row r="29" spans="2:13" ht="36.75" customHeight="1">
      <c r="B29" s="38"/>
      <c r="C29" s="114" t="s">
        <v>156</v>
      </c>
      <c r="D29" s="27"/>
      <c r="E29" s="29"/>
      <c r="F29" s="95" t="s">
        <v>35</v>
      </c>
      <c r="G29" s="95" t="s">
        <v>155</v>
      </c>
      <c r="H29" s="167">
        <v>6000</v>
      </c>
      <c r="I29" s="97"/>
      <c r="J29" s="167">
        <v>2181.6</v>
      </c>
      <c r="K29" s="98"/>
      <c r="L29" s="174">
        <f>J29/H29*100%</f>
        <v>0.3636</v>
      </c>
      <c r="M29" s="12"/>
    </row>
    <row r="30" spans="2:13" s="184" customFormat="1" ht="25.5" customHeight="1">
      <c r="B30" s="38"/>
      <c r="C30" s="45" t="s">
        <v>134</v>
      </c>
      <c r="D30" s="27"/>
      <c r="E30" s="190"/>
      <c r="F30" s="191" t="s">
        <v>133</v>
      </c>
      <c r="G30" s="191"/>
      <c r="H30" s="108">
        <f>H31+H32</f>
        <v>323377.55</v>
      </c>
      <c r="I30" s="100"/>
      <c r="J30" s="108">
        <f>J31+J32</f>
        <v>176205.51</v>
      </c>
      <c r="K30" s="101"/>
      <c r="L30" s="183">
        <f>J30/H30</f>
        <v>0.5448909795995425</v>
      </c>
      <c r="M30" s="192"/>
    </row>
    <row r="31" spans="2:13" ht="18.75" customHeight="1">
      <c r="B31" s="38"/>
      <c r="C31" s="157" t="s">
        <v>138</v>
      </c>
      <c r="D31" s="27"/>
      <c r="E31" s="29"/>
      <c r="F31" s="95" t="s">
        <v>133</v>
      </c>
      <c r="G31" s="95" t="s">
        <v>40</v>
      </c>
      <c r="H31" s="167">
        <v>45000</v>
      </c>
      <c r="I31" s="97"/>
      <c r="J31" s="167">
        <v>27682.12</v>
      </c>
      <c r="K31" s="98"/>
      <c r="L31" s="174">
        <f>J31/H31*100%</f>
        <v>0.6151582222222222</v>
      </c>
      <c r="M31" s="12"/>
    </row>
    <row r="32" spans="2:13" ht="37.5" customHeight="1">
      <c r="B32" s="38"/>
      <c r="C32" s="157" t="s">
        <v>151</v>
      </c>
      <c r="D32" s="27"/>
      <c r="E32" s="29"/>
      <c r="F32" s="95" t="s">
        <v>133</v>
      </c>
      <c r="G32" s="95" t="s">
        <v>133</v>
      </c>
      <c r="H32" s="167">
        <v>278377.55</v>
      </c>
      <c r="I32" s="97"/>
      <c r="J32" s="96">
        <v>148523.39</v>
      </c>
      <c r="K32" s="98"/>
      <c r="L32" s="174">
        <f>J32/H32*100%</f>
        <v>0.5335322119186695</v>
      </c>
      <c r="M32" s="12"/>
    </row>
    <row r="33" spans="2:13" s="184" customFormat="1" ht="21.75" customHeight="1">
      <c r="B33" s="38"/>
      <c r="C33" s="185" t="s">
        <v>77</v>
      </c>
      <c r="D33" s="30"/>
      <c r="E33" s="190"/>
      <c r="F33" s="191" t="s">
        <v>36</v>
      </c>
      <c r="G33" s="191"/>
      <c r="H33" s="102">
        <f>H35+H34</f>
        <v>255500</v>
      </c>
      <c r="I33" s="100"/>
      <c r="J33" s="193">
        <f>J35+J34</f>
        <v>94671.65000000001</v>
      </c>
      <c r="K33" s="101"/>
      <c r="L33" s="183">
        <f>J33/H33*100%</f>
        <v>0.37053483365949125</v>
      </c>
      <c r="M33" s="192"/>
    </row>
    <row r="34" spans="2:13" ht="21.75" customHeight="1">
      <c r="B34" s="38"/>
      <c r="C34" s="37" t="s">
        <v>152</v>
      </c>
      <c r="D34" s="30"/>
      <c r="E34" s="29"/>
      <c r="F34" s="95" t="s">
        <v>36</v>
      </c>
      <c r="G34" s="95" t="s">
        <v>33</v>
      </c>
      <c r="H34" s="167">
        <v>20000</v>
      </c>
      <c r="I34" s="97"/>
      <c r="J34" s="167">
        <v>12160.02</v>
      </c>
      <c r="K34" s="98"/>
      <c r="L34" s="174">
        <f>J34/H34*100%</f>
        <v>0.608001</v>
      </c>
      <c r="M34" s="12"/>
    </row>
    <row r="35" spans="2:13" ht="41.25" customHeight="1">
      <c r="B35" s="38" t="s">
        <v>25</v>
      </c>
      <c r="C35" s="43" t="s">
        <v>108</v>
      </c>
      <c r="D35" s="31"/>
      <c r="E35" s="29"/>
      <c r="F35" s="95" t="s">
        <v>36</v>
      </c>
      <c r="G35" s="95" t="s">
        <v>35</v>
      </c>
      <c r="H35" s="167">
        <v>235500</v>
      </c>
      <c r="I35" s="100"/>
      <c r="J35" s="96">
        <v>82511.63</v>
      </c>
      <c r="K35" s="98"/>
      <c r="L35" s="174">
        <f>J35/H35*100%</f>
        <v>0.350367855626327</v>
      </c>
      <c r="M35" s="12"/>
    </row>
    <row r="36" spans="2:13" ht="18.75" customHeight="1" hidden="1">
      <c r="B36" s="40"/>
      <c r="C36" s="45"/>
      <c r="D36" s="28"/>
      <c r="E36" s="29"/>
      <c r="F36" s="95"/>
      <c r="G36" s="95"/>
      <c r="H36" s="96"/>
      <c r="I36" s="97"/>
      <c r="J36" s="96"/>
      <c r="K36" s="101"/>
      <c r="L36" s="174" t="e">
        <f aca="true" t="shared" si="0" ref="L36:L48">J36/H36*100%</f>
        <v>#DIV/0!</v>
      </c>
      <c r="M36" s="15"/>
    </row>
    <row r="37" spans="2:13" ht="18.75" customHeight="1" hidden="1">
      <c r="B37" s="38"/>
      <c r="C37" s="44"/>
      <c r="D37" s="27"/>
      <c r="E37" s="29"/>
      <c r="F37" s="95"/>
      <c r="G37" s="95"/>
      <c r="H37" s="102"/>
      <c r="I37" s="100"/>
      <c r="J37" s="102"/>
      <c r="K37" s="101"/>
      <c r="L37" s="174" t="e">
        <f t="shared" si="0"/>
        <v>#DIV/0!</v>
      </c>
      <c r="M37" s="15"/>
    </row>
    <row r="38" spans="2:13" ht="18.75" customHeight="1" hidden="1">
      <c r="B38" s="40"/>
      <c r="C38" s="43"/>
      <c r="D38" s="28"/>
      <c r="E38" s="29"/>
      <c r="F38" s="95"/>
      <c r="G38" s="95"/>
      <c r="H38" s="96"/>
      <c r="I38" s="97"/>
      <c r="J38" s="96"/>
      <c r="K38" s="101"/>
      <c r="L38" s="174" t="e">
        <f t="shared" si="0"/>
        <v>#DIV/0!</v>
      </c>
      <c r="M38" s="15"/>
    </row>
    <row r="39" spans="2:13" ht="18.75" customHeight="1" hidden="1">
      <c r="B39" s="40"/>
      <c r="C39" s="43"/>
      <c r="D39" s="28"/>
      <c r="E39" s="29"/>
      <c r="F39" s="95"/>
      <c r="G39" s="95"/>
      <c r="H39" s="96"/>
      <c r="I39" s="97"/>
      <c r="J39" s="96"/>
      <c r="K39" s="101"/>
      <c r="L39" s="174" t="e">
        <f t="shared" si="0"/>
        <v>#DIV/0!</v>
      </c>
      <c r="M39" s="12"/>
    </row>
    <row r="40" spans="2:13" ht="18.75" customHeight="1" hidden="1">
      <c r="B40" s="112"/>
      <c r="C40" s="45"/>
      <c r="D40" s="27"/>
      <c r="E40" s="29"/>
      <c r="F40" s="95"/>
      <c r="G40" s="95"/>
      <c r="H40" s="96"/>
      <c r="I40" s="97"/>
      <c r="J40" s="96"/>
      <c r="K40" s="98"/>
      <c r="L40" s="174" t="e">
        <f t="shared" si="0"/>
        <v>#DIV/0!</v>
      </c>
      <c r="M40" s="15"/>
    </row>
    <row r="41" spans="2:13" ht="18.75" customHeight="1" hidden="1">
      <c r="B41" s="37"/>
      <c r="C41" s="115"/>
      <c r="D41" s="32"/>
      <c r="E41" s="29"/>
      <c r="F41" s="95"/>
      <c r="G41" s="95"/>
      <c r="H41" s="103"/>
      <c r="I41" s="104"/>
      <c r="J41" s="103"/>
      <c r="K41" s="98"/>
      <c r="L41" s="174" t="e">
        <f t="shared" si="0"/>
        <v>#DIV/0!</v>
      </c>
      <c r="M41" s="15"/>
    </row>
    <row r="42" spans="2:13" ht="18.75" customHeight="1" hidden="1">
      <c r="B42" s="37"/>
      <c r="C42" s="115"/>
      <c r="D42" s="32"/>
      <c r="E42" s="29"/>
      <c r="F42" s="95"/>
      <c r="G42" s="95"/>
      <c r="H42" s="103"/>
      <c r="I42" s="104"/>
      <c r="J42" s="103"/>
      <c r="K42" s="98"/>
      <c r="L42" s="174" t="e">
        <f t="shared" si="0"/>
        <v>#DIV/0!</v>
      </c>
      <c r="M42" s="15"/>
    </row>
    <row r="43" spans="2:13" ht="18.75" customHeight="1" hidden="1">
      <c r="B43" s="46"/>
      <c r="C43" s="48"/>
      <c r="D43" s="33"/>
      <c r="E43" s="29"/>
      <c r="F43" s="105"/>
      <c r="G43" s="105"/>
      <c r="H43" s="106"/>
      <c r="I43" s="104"/>
      <c r="J43" s="106"/>
      <c r="K43" s="98"/>
      <c r="L43" s="174" t="e">
        <f t="shared" si="0"/>
        <v>#DIV/0!</v>
      </c>
      <c r="M43" s="15"/>
    </row>
    <row r="44" spans="2:13" ht="18.75" customHeight="1" hidden="1">
      <c r="B44" s="112"/>
      <c r="C44" s="45"/>
      <c r="D44" s="27"/>
      <c r="E44" s="29"/>
      <c r="F44" s="95"/>
      <c r="G44" s="95"/>
      <c r="H44" s="96"/>
      <c r="I44" s="97"/>
      <c r="J44" s="96"/>
      <c r="K44" s="98"/>
      <c r="L44" s="174" t="e">
        <f t="shared" si="0"/>
        <v>#DIV/0!</v>
      </c>
      <c r="M44" s="12"/>
    </row>
    <row r="45" spans="2:13" ht="18.75" customHeight="1" hidden="1">
      <c r="B45" s="111"/>
      <c r="C45" s="114"/>
      <c r="D45" s="27"/>
      <c r="E45" s="29"/>
      <c r="F45" s="95"/>
      <c r="G45" s="95"/>
      <c r="H45" s="96"/>
      <c r="I45" s="97"/>
      <c r="J45" s="96"/>
      <c r="K45" s="98"/>
      <c r="L45" s="174" t="e">
        <f t="shared" si="0"/>
        <v>#DIV/0!</v>
      </c>
      <c r="M45" s="12"/>
    </row>
    <row r="46" spans="2:13" ht="18.75" customHeight="1" hidden="1">
      <c r="B46" s="113"/>
      <c r="C46" s="48"/>
      <c r="D46" s="27"/>
      <c r="E46" s="29"/>
      <c r="F46" s="95"/>
      <c r="G46" s="95"/>
      <c r="H46" s="96"/>
      <c r="I46" s="97"/>
      <c r="J46" s="96"/>
      <c r="K46" s="98"/>
      <c r="L46" s="174" t="e">
        <f t="shared" si="0"/>
        <v>#DIV/0!</v>
      </c>
      <c r="M46" s="12"/>
    </row>
    <row r="47" spans="2:13" ht="18.75" customHeight="1" hidden="1">
      <c r="B47" s="113"/>
      <c r="C47" s="48"/>
      <c r="D47" s="27"/>
      <c r="E47" s="29"/>
      <c r="F47" s="95"/>
      <c r="G47" s="95"/>
      <c r="H47" s="96"/>
      <c r="I47" s="97"/>
      <c r="J47" s="96"/>
      <c r="K47" s="98"/>
      <c r="L47" s="174" t="e">
        <f t="shared" si="0"/>
        <v>#DIV/0!</v>
      </c>
      <c r="M47" s="12"/>
    </row>
    <row r="48" spans="2:13" s="184" customFormat="1" ht="24.75" customHeight="1">
      <c r="B48" s="113"/>
      <c r="C48" s="194" t="s">
        <v>154</v>
      </c>
      <c r="D48" s="27"/>
      <c r="E48" s="190"/>
      <c r="F48" s="191" t="s">
        <v>75</v>
      </c>
      <c r="G48" s="191"/>
      <c r="H48" s="193">
        <f>H49</f>
        <v>11000</v>
      </c>
      <c r="I48" s="100"/>
      <c r="J48" s="193">
        <f>J49</f>
        <v>11000</v>
      </c>
      <c r="K48" s="101"/>
      <c r="L48" s="183">
        <f t="shared" si="0"/>
        <v>1</v>
      </c>
      <c r="M48" s="192"/>
    </row>
    <row r="49" spans="2:13" ht="21.75" customHeight="1">
      <c r="B49" s="113" t="s">
        <v>27</v>
      </c>
      <c r="C49" s="116" t="s">
        <v>153</v>
      </c>
      <c r="D49" s="64"/>
      <c r="E49" s="63"/>
      <c r="F49" s="99" t="s">
        <v>75</v>
      </c>
      <c r="G49" s="99" t="s">
        <v>34</v>
      </c>
      <c r="H49" s="166">
        <v>11000</v>
      </c>
      <c r="I49" s="92"/>
      <c r="J49" s="166">
        <v>11000</v>
      </c>
      <c r="K49" s="90"/>
      <c r="L49" s="174">
        <f>J49/H49*100%</f>
        <v>1</v>
      </c>
      <c r="M49" s="12"/>
    </row>
    <row r="50" spans="2:13" ht="18" customHeight="1">
      <c r="B50" s="47"/>
      <c r="C50" s="49" t="s">
        <v>31</v>
      </c>
      <c r="D50" s="18"/>
      <c r="E50" s="19"/>
      <c r="F50" s="107"/>
      <c r="G50" s="107"/>
      <c r="H50" s="108">
        <f>H48+H33+H24+H16+H30+H28</f>
        <v>1978177.55</v>
      </c>
      <c r="I50" s="108" t="e">
        <f>I17+I21+#REF!+I35+#REF!+#REF!+#REF!+I49+#REF!+I26+I18</f>
        <v>#REF!</v>
      </c>
      <c r="J50" s="108">
        <f>J48+J33+J24+J16+J31+J29+J32</f>
        <v>1196048.3399999999</v>
      </c>
      <c r="K50" s="109"/>
      <c r="L50" s="174">
        <f>J50/H50</f>
        <v>0.604621329364495</v>
      </c>
      <c r="M50" s="12"/>
    </row>
    <row r="51" spans="2:13" ht="37.5" hidden="1">
      <c r="B51" s="47"/>
      <c r="C51" s="55" t="s">
        <v>51</v>
      </c>
      <c r="D51" s="9"/>
      <c r="E51" s="19"/>
      <c r="F51" s="54"/>
      <c r="G51" s="54"/>
      <c r="H51" s="56">
        <v>0</v>
      </c>
      <c r="I51" s="57"/>
      <c r="J51" s="62">
        <v>0</v>
      </c>
      <c r="K51" s="56"/>
      <c r="L51" s="12"/>
      <c r="M51" s="12"/>
    </row>
    <row r="52" spans="2:13" ht="18.75" hidden="1">
      <c r="B52" s="50"/>
      <c r="C52" s="39" t="s">
        <v>22</v>
      </c>
      <c r="D52" s="21"/>
      <c r="E52" s="19"/>
      <c r="F52" s="54"/>
      <c r="G52" s="54"/>
      <c r="H52" s="61">
        <f>H50+H51</f>
        <v>1978177.55</v>
      </c>
      <c r="I52" s="58"/>
      <c r="J52" s="60">
        <f>J50+J51</f>
        <v>1196048.3399999999</v>
      </c>
      <c r="K52" s="60"/>
      <c r="L52" s="12"/>
      <c r="M52" s="12"/>
    </row>
    <row r="53" spans="2:13" ht="15.75">
      <c r="B53" s="6"/>
      <c r="C53" s="7"/>
      <c r="D53" s="6"/>
      <c r="E53" s="22"/>
      <c r="F53" s="22"/>
      <c r="G53" s="22"/>
      <c r="H53" s="22"/>
      <c r="I53" s="5"/>
      <c r="J53" s="5" t="s">
        <v>18</v>
      </c>
      <c r="K53" s="5"/>
      <c r="L53" s="4"/>
      <c r="M53" s="4"/>
    </row>
    <row r="54" spans="2:13" ht="18.75" customHeight="1">
      <c r="B54" s="4"/>
      <c r="C54" s="239"/>
      <c r="D54" s="239"/>
      <c r="E54" s="239"/>
      <c r="F54" s="239"/>
      <c r="G54" s="239"/>
      <c r="H54" s="239"/>
      <c r="I54" s="239"/>
      <c r="J54" s="239"/>
      <c r="K54" s="4"/>
      <c r="L54" s="4"/>
      <c r="M54" s="4"/>
    </row>
  </sheetData>
  <sheetProtection/>
  <mergeCells count="13">
    <mergeCell ref="C9:L9"/>
    <mergeCell ref="C4:L4"/>
    <mergeCell ref="C10:L10"/>
    <mergeCell ref="C1:L1"/>
    <mergeCell ref="C6:N6"/>
    <mergeCell ref="C54:J54"/>
    <mergeCell ref="A11:M11"/>
    <mergeCell ref="A12:M12"/>
    <mergeCell ref="B14:B15"/>
    <mergeCell ref="C14:C15"/>
    <mergeCell ref="C2:L2"/>
    <mergeCell ref="C3:L3"/>
    <mergeCell ref="C5:L5"/>
  </mergeCells>
  <printOptions/>
  <pageMargins left="0.984251968503937" right="0.1968503937007874" top="0.1968503937007874" bottom="0.1968503937007874" header="0.11811023622047245" footer="0.11811023622047245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77"/>
  <sheetViews>
    <sheetView zoomScalePageLayoutView="0" workbookViewId="0" topLeftCell="A1">
      <selection activeCell="I75" sqref="I75"/>
    </sheetView>
  </sheetViews>
  <sheetFormatPr defaultColWidth="9.00390625" defaultRowHeight="12.75"/>
  <cols>
    <col min="1" max="1" width="3.125" style="0" customWidth="1"/>
    <col min="2" max="2" width="41.625" style="0" customWidth="1"/>
    <col min="3" max="4" width="6.25390625" style="0" customWidth="1"/>
    <col min="5" max="5" width="5.75390625" style="0" customWidth="1"/>
    <col min="6" max="6" width="15.125" style="0" customWidth="1"/>
    <col min="7" max="7" width="6.25390625" style="0" customWidth="1"/>
    <col min="8" max="8" width="11.625" style="0" customWidth="1"/>
    <col min="9" max="9" width="12.75390625" style="0" customWidth="1"/>
    <col min="10" max="10" width="14.625" style="0" customWidth="1"/>
  </cols>
  <sheetData>
    <row r="1" spans="2:10" ht="14.25">
      <c r="B1" s="229" t="s">
        <v>125</v>
      </c>
      <c r="C1" s="230"/>
      <c r="D1" s="230"/>
      <c r="E1" s="230"/>
      <c r="F1" s="230"/>
      <c r="G1" s="230"/>
      <c r="H1" s="230"/>
      <c r="I1" s="230"/>
      <c r="J1" s="230"/>
    </row>
    <row r="2" spans="2:10" ht="16.5" customHeight="1">
      <c r="B2" s="229" t="s">
        <v>196</v>
      </c>
      <c r="C2" s="230"/>
      <c r="D2" s="230"/>
      <c r="E2" s="230"/>
      <c r="F2" s="230"/>
      <c r="G2" s="230"/>
      <c r="H2" s="230"/>
      <c r="I2" s="230"/>
      <c r="J2" s="230"/>
    </row>
    <row r="3" spans="2:10" ht="16.5" customHeight="1">
      <c r="B3" s="156"/>
      <c r="C3" s="229" t="s">
        <v>126</v>
      </c>
      <c r="D3" s="229"/>
      <c r="E3" s="229"/>
      <c r="F3" s="229"/>
      <c r="G3" s="229"/>
      <c r="H3" s="229"/>
      <c r="I3" s="229"/>
      <c r="J3" s="229"/>
    </row>
    <row r="4" spans="2:10" ht="21" customHeight="1">
      <c r="B4" s="229" t="s">
        <v>182</v>
      </c>
      <c r="C4" s="230"/>
      <c r="D4" s="230"/>
      <c r="E4" s="230"/>
      <c r="F4" s="230"/>
      <c r="G4" s="230"/>
      <c r="H4" s="230"/>
      <c r="I4" s="230"/>
      <c r="J4" s="230"/>
    </row>
    <row r="5" spans="2:10" ht="18.75" customHeight="1">
      <c r="B5" s="229" t="s">
        <v>188</v>
      </c>
      <c r="C5" s="229"/>
      <c r="D5" s="229"/>
      <c r="E5" s="229"/>
      <c r="F5" s="229"/>
      <c r="G5" s="229"/>
      <c r="H5" s="229"/>
      <c r="I5" s="229"/>
      <c r="J5" s="229"/>
    </row>
    <row r="6" spans="2:10" ht="16.5" customHeight="1">
      <c r="B6" s="229" t="s">
        <v>197</v>
      </c>
      <c r="C6" s="230"/>
      <c r="D6" s="230"/>
      <c r="E6" s="230"/>
      <c r="F6" s="230"/>
      <c r="G6" s="230"/>
      <c r="H6" s="230"/>
      <c r="I6" s="230"/>
      <c r="J6" s="230"/>
    </row>
    <row r="7" spans="2:10" ht="18" customHeight="1">
      <c r="B7" s="229" t="s">
        <v>213</v>
      </c>
      <c r="C7" s="230"/>
      <c r="D7" s="230"/>
      <c r="E7" s="230"/>
      <c r="F7" s="230"/>
      <c r="G7" s="230"/>
      <c r="H7" s="230"/>
      <c r="I7" s="230"/>
      <c r="J7" s="230"/>
    </row>
    <row r="8" spans="2:10" ht="20.25" customHeight="1">
      <c r="B8" s="212" t="s">
        <v>201</v>
      </c>
      <c r="C8" s="246"/>
      <c r="D8" s="246"/>
      <c r="E8" s="246"/>
      <c r="F8" s="246"/>
      <c r="G8" s="246"/>
      <c r="H8" s="246"/>
      <c r="I8" s="246"/>
      <c r="J8" s="246"/>
    </row>
    <row r="9" ht="12" customHeight="1" hidden="1"/>
    <row r="10" spans="2:10" ht="18" customHeight="1">
      <c r="B10" s="244" t="s">
        <v>214</v>
      </c>
      <c r="C10" s="244"/>
      <c r="D10" s="244"/>
      <c r="E10" s="244"/>
      <c r="F10" s="244"/>
      <c r="G10" s="244"/>
      <c r="H10" s="244"/>
      <c r="I10" s="245"/>
      <c r="J10" s="245"/>
    </row>
    <row r="11" spans="2:10" ht="41.25" customHeight="1">
      <c r="B11" s="244"/>
      <c r="C11" s="244"/>
      <c r="D11" s="244"/>
      <c r="E11" s="244"/>
      <c r="F11" s="244"/>
      <c r="G11" s="244"/>
      <c r="H11" s="244"/>
      <c r="I11" s="245"/>
      <c r="J11" s="245"/>
    </row>
    <row r="12" ht="0.75" customHeight="1">
      <c r="H12" s="130" t="s">
        <v>86</v>
      </c>
    </row>
    <row r="13" spans="2:10" ht="64.5" customHeight="1">
      <c r="B13" s="133" t="s">
        <v>1</v>
      </c>
      <c r="C13" s="134" t="s">
        <v>87</v>
      </c>
      <c r="D13" s="134" t="s">
        <v>42</v>
      </c>
      <c r="E13" s="134" t="s">
        <v>43</v>
      </c>
      <c r="F13" s="134" t="s">
        <v>88</v>
      </c>
      <c r="G13" s="134"/>
      <c r="H13" s="135" t="s">
        <v>198</v>
      </c>
      <c r="I13" s="9" t="s">
        <v>215</v>
      </c>
      <c r="J13" s="9" t="s">
        <v>29</v>
      </c>
    </row>
    <row r="14" spans="2:10" ht="18" customHeight="1">
      <c r="B14" s="136" t="s">
        <v>21</v>
      </c>
      <c r="C14" s="137">
        <v>303</v>
      </c>
      <c r="D14" s="137" t="s">
        <v>33</v>
      </c>
      <c r="E14" s="138"/>
      <c r="F14" s="138"/>
      <c r="G14" s="138"/>
      <c r="H14" s="168">
        <f>H15+H24+H28</f>
        <v>1263100</v>
      </c>
      <c r="I14" s="139">
        <f>I15+I24+I28</f>
        <v>827112.7599999999</v>
      </c>
      <c r="J14" s="175">
        <f aca="true" t="shared" si="0" ref="J14:J22">I14/H14*100%</f>
        <v>0.6548276145990024</v>
      </c>
    </row>
    <row r="15" spans="2:10" ht="75.75" customHeight="1">
      <c r="B15" s="140" t="s">
        <v>80</v>
      </c>
      <c r="C15" s="137">
        <v>303</v>
      </c>
      <c r="D15" s="137" t="s">
        <v>33</v>
      </c>
      <c r="E15" s="138" t="s">
        <v>35</v>
      </c>
      <c r="F15" s="138"/>
      <c r="G15" s="138"/>
      <c r="H15" s="168">
        <f>H16</f>
        <v>769800</v>
      </c>
      <c r="I15" s="141">
        <f>I16</f>
        <v>579546.6499999999</v>
      </c>
      <c r="J15" s="176">
        <f t="shared" si="0"/>
        <v>0.7528535333852948</v>
      </c>
    </row>
    <row r="16" spans="2:10" ht="78" customHeight="1">
      <c r="B16" s="133" t="s">
        <v>89</v>
      </c>
      <c r="C16" s="138" t="s">
        <v>32</v>
      </c>
      <c r="D16" s="138" t="s">
        <v>33</v>
      </c>
      <c r="E16" s="138" t="s">
        <v>35</v>
      </c>
      <c r="F16" s="138" t="s">
        <v>110</v>
      </c>
      <c r="G16" s="138"/>
      <c r="H16" s="168">
        <f>H17</f>
        <v>769800</v>
      </c>
      <c r="I16" s="142">
        <f>I17</f>
        <v>579546.6499999999</v>
      </c>
      <c r="J16" s="176">
        <f t="shared" si="0"/>
        <v>0.7528535333852948</v>
      </c>
    </row>
    <row r="17" spans="2:10" ht="33" customHeight="1">
      <c r="B17" s="133" t="s">
        <v>90</v>
      </c>
      <c r="C17" s="138" t="s">
        <v>32</v>
      </c>
      <c r="D17" s="138" t="s">
        <v>33</v>
      </c>
      <c r="E17" s="138" t="s">
        <v>35</v>
      </c>
      <c r="F17" s="138" t="s">
        <v>109</v>
      </c>
      <c r="G17" s="138"/>
      <c r="H17" s="168">
        <f>H18+H22</f>
        <v>769800</v>
      </c>
      <c r="I17" s="142">
        <f>I18+I22</f>
        <v>579546.6499999999</v>
      </c>
      <c r="J17" s="176">
        <f t="shared" si="0"/>
        <v>0.7528535333852948</v>
      </c>
    </row>
    <row r="18" spans="2:10" ht="30.75" customHeight="1">
      <c r="B18" s="143" t="s">
        <v>91</v>
      </c>
      <c r="C18" s="138" t="s">
        <v>32</v>
      </c>
      <c r="D18" s="138" t="s">
        <v>33</v>
      </c>
      <c r="E18" s="138" t="s">
        <v>35</v>
      </c>
      <c r="F18" s="138" t="s">
        <v>111</v>
      </c>
      <c r="G18" s="138"/>
      <c r="H18" s="168">
        <f>H19+H20+H21</f>
        <v>377800</v>
      </c>
      <c r="I18" s="142">
        <f>I19+I20+I21</f>
        <v>245364.07999999996</v>
      </c>
      <c r="J18" s="176">
        <f t="shared" si="0"/>
        <v>0.6494549497088405</v>
      </c>
    </row>
    <row r="19" spans="2:10" ht="91.5" customHeight="1">
      <c r="B19" s="133" t="s">
        <v>92</v>
      </c>
      <c r="C19" s="138" t="s">
        <v>32</v>
      </c>
      <c r="D19" s="138" t="s">
        <v>33</v>
      </c>
      <c r="E19" s="138" t="s">
        <v>35</v>
      </c>
      <c r="F19" s="138" t="s">
        <v>111</v>
      </c>
      <c r="G19" s="138" t="s">
        <v>79</v>
      </c>
      <c r="H19" s="168">
        <v>258700</v>
      </c>
      <c r="I19" s="144">
        <v>180231.58</v>
      </c>
      <c r="J19" s="177">
        <f t="shared" si="0"/>
        <v>0.6966817935833011</v>
      </c>
    </row>
    <row r="20" spans="2:10" ht="33" customHeight="1">
      <c r="B20" s="133" t="s">
        <v>93</v>
      </c>
      <c r="C20" s="138" t="s">
        <v>32</v>
      </c>
      <c r="D20" s="138" t="s">
        <v>33</v>
      </c>
      <c r="E20" s="138" t="s">
        <v>35</v>
      </c>
      <c r="F20" s="138" t="s">
        <v>111</v>
      </c>
      <c r="G20" s="138" t="s">
        <v>81</v>
      </c>
      <c r="H20" s="168">
        <v>69100</v>
      </c>
      <c r="I20" s="141">
        <v>43618.83</v>
      </c>
      <c r="J20" s="176">
        <f t="shared" si="0"/>
        <v>0.6312421128798843</v>
      </c>
    </row>
    <row r="21" spans="2:10" ht="21.75" customHeight="1">
      <c r="B21" s="145" t="s">
        <v>94</v>
      </c>
      <c r="C21" s="146" t="s">
        <v>32</v>
      </c>
      <c r="D21" s="146" t="s">
        <v>33</v>
      </c>
      <c r="E21" s="146" t="s">
        <v>35</v>
      </c>
      <c r="F21" s="146" t="s">
        <v>111</v>
      </c>
      <c r="G21" s="146" t="s">
        <v>95</v>
      </c>
      <c r="H21" s="169">
        <v>50000</v>
      </c>
      <c r="I21" s="141">
        <v>21513.67</v>
      </c>
      <c r="J21" s="176">
        <f t="shared" si="0"/>
        <v>0.4302734</v>
      </c>
    </row>
    <row r="22" spans="2:10" ht="48.75" customHeight="1">
      <c r="B22" s="133" t="s">
        <v>82</v>
      </c>
      <c r="C22" s="147">
        <v>303</v>
      </c>
      <c r="D22" s="137" t="s">
        <v>33</v>
      </c>
      <c r="E22" s="137" t="s">
        <v>35</v>
      </c>
      <c r="F22" s="137" t="s">
        <v>112</v>
      </c>
      <c r="G22" s="138"/>
      <c r="H22" s="168">
        <f>H23</f>
        <v>392000</v>
      </c>
      <c r="I22" s="141">
        <f>I23</f>
        <v>334182.57</v>
      </c>
      <c r="J22" s="176">
        <f t="shared" si="0"/>
        <v>0.852506556122449</v>
      </c>
    </row>
    <row r="23" spans="2:10" ht="95.25" customHeight="1">
      <c r="B23" s="133" t="s">
        <v>92</v>
      </c>
      <c r="C23" s="147">
        <v>303</v>
      </c>
      <c r="D23" s="137" t="s">
        <v>33</v>
      </c>
      <c r="E23" s="137" t="s">
        <v>35</v>
      </c>
      <c r="F23" s="137" t="s">
        <v>112</v>
      </c>
      <c r="G23" s="138" t="s">
        <v>79</v>
      </c>
      <c r="H23" s="168">
        <v>392000</v>
      </c>
      <c r="I23" s="148">
        <v>334182.57</v>
      </c>
      <c r="J23" s="178">
        <f>I23/H23</f>
        <v>0.852506556122449</v>
      </c>
    </row>
    <row r="24" spans="2:10" ht="18" customHeight="1">
      <c r="B24" s="133" t="s">
        <v>74</v>
      </c>
      <c r="C24" s="149">
        <v>303</v>
      </c>
      <c r="D24" s="150" t="s">
        <v>33</v>
      </c>
      <c r="E24" s="150">
        <v>11</v>
      </c>
      <c r="F24" s="138"/>
      <c r="G24" s="138"/>
      <c r="H24" s="168">
        <f>H25</f>
        <v>10000</v>
      </c>
      <c r="I24" s="141">
        <f>I25</f>
        <v>0</v>
      </c>
      <c r="J24" s="176" t="str">
        <f>J25</f>
        <v>Х</v>
      </c>
    </row>
    <row r="25" spans="2:10" ht="15.75" customHeight="1">
      <c r="B25" s="133" t="s">
        <v>74</v>
      </c>
      <c r="C25" s="149">
        <v>303</v>
      </c>
      <c r="D25" s="150" t="s">
        <v>33</v>
      </c>
      <c r="E25" s="150">
        <v>11</v>
      </c>
      <c r="F25" s="138" t="s">
        <v>113</v>
      </c>
      <c r="G25" s="138"/>
      <c r="H25" s="168">
        <f>H26</f>
        <v>10000</v>
      </c>
      <c r="I25" s="151">
        <f>I27</f>
        <v>0</v>
      </c>
      <c r="J25" s="179" t="str">
        <f>J26</f>
        <v>Х</v>
      </c>
    </row>
    <row r="26" spans="2:10" ht="33" customHeight="1">
      <c r="B26" s="133" t="s">
        <v>96</v>
      </c>
      <c r="C26" s="149">
        <v>303</v>
      </c>
      <c r="D26" s="150" t="s">
        <v>33</v>
      </c>
      <c r="E26" s="150">
        <v>11</v>
      </c>
      <c r="F26" s="138" t="s">
        <v>114</v>
      </c>
      <c r="G26" s="138"/>
      <c r="H26" s="168">
        <f>H27</f>
        <v>10000</v>
      </c>
      <c r="I26" s="142">
        <f>I27</f>
        <v>0</v>
      </c>
      <c r="J26" s="180" t="str">
        <f>J27</f>
        <v>Х</v>
      </c>
    </row>
    <row r="27" spans="2:10" ht="18" customHeight="1">
      <c r="B27" s="133" t="s">
        <v>158</v>
      </c>
      <c r="C27" s="149">
        <v>303</v>
      </c>
      <c r="D27" s="150" t="s">
        <v>33</v>
      </c>
      <c r="E27" s="150">
        <v>11</v>
      </c>
      <c r="F27" s="138" t="s">
        <v>114</v>
      </c>
      <c r="G27" s="138" t="s">
        <v>157</v>
      </c>
      <c r="H27" s="168">
        <v>10000</v>
      </c>
      <c r="I27" s="141">
        <v>0</v>
      </c>
      <c r="J27" s="176" t="s">
        <v>205</v>
      </c>
    </row>
    <row r="28" spans="2:10" ht="17.25" customHeight="1">
      <c r="B28" s="152" t="s">
        <v>46</v>
      </c>
      <c r="C28" s="149">
        <v>303</v>
      </c>
      <c r="D28" s="150" t="s">
        <v>33</v>
      </c>
      <c r="E28" s="150" t="s">
        <v>47</v>
      </c>
      <c r="F28" s="138"/>
      <c r="G28" s="138"/>
      <c r="H28" s="168">
        <f>H29+H33</f>
        <v>483300</v>
      </c>
      <c r="I28" s="168">
        <f>I29+I33</f>
        <v>247566.11</v>
      </c>
      <c r="J28" s="176">
        <f>I28/H28*100%</f>
        <v>0.512241071798055</v>
      </c>
    </row>
    <row r="29" spans="2:10" ht="47.25">
      <c r="B29" s="133" t="s">
        <v>118</v>
      </c>
      <c r="C29" s="149">
        <v>303</v>
      </c>
      <c r="D29" s="150" t="s">
        <v>33</v>
      </c>
      <c r="E29" s="150" t="s">
        <v>47</v>
      </c>
      <c r="F29" s="138" t="s">
        <v>119</v>
      </c>
      <c r="G29" s="138"/>
      <c r="H29" s="168">
        <f aca="true" t="shared" si="1" ref="H29:J30">H30</f>
        <v>436500</v>
      </c>
      <c r="I29" s="141">
        <f t="shared" si="1"/>
        <v>247566.11</v>
      </c>
      <c r="J29" s="176">
        <f t="shared" si="1"/>
        <v>0.5671617640320733</v>
      </c>
    </row>
    <row r="30" spans="2:10" ht="47.25">
      <c r="B30" s="133" t="s">
        <v>118</v>
      </c>
      <c r="C30" s="149">
        <v>303</v>
      </c>
      <c r="D30" s="150" t="s">
        <v>33</v>
      </c>
      <c r="E30" s="150" t="s">
        <v>47</v>
      </c>
      <c r="F30" s="138" t="s">
        <v>117</v>
      </c>
      <c r="G30" s="138"/>
      <c r="H30" s="168">
        <f t="shared" si="1"/>
        <v>436500</v>
      </c>
      <c r="I30" s="141">
        <f t="shared" si="1"/>
        <v>247566.11</v>
      </c>
      <c r="J30" s="176">
        <f t="shared" si="1"/>
        <v>0.5671617640320733</v>
      </c>
    </row>
    <row r="31" spans="2:10" ht="34.5" customHeight="1">
      <c r="B31" s="133" t="s">
        <v>116</v>
      </c>
      <c r="C31" s="149">
        <v>303</v>
      </c>
      <c r="D31" s="150" t="s">
        <v>33</v>
      </c>
      <c r="E31" s="150" t="s">
        <v>47</v>
      </c>
      <c r="F31" s="138" t="s">
        <v>115</v>
      </c>
      <c r="G31" s="138"/>
      <c r="H31" s="168">
        <f>H32</f>
        <v>436500</v>
      </c>
      <c r="I31" s="141">
        <f>I32</f>
        <v>247566.11</v>
      </c>
      <c r="J31" s="176">
        <f>I31/H31*100%</f>
        <v>0.5671617640320733</v>
      </c>
    </row>
    <row r="32" spans="2:10" ht="33.75" customHeight="1">
      <c r="B32" s="133" t="s">
        <v>93</v>
      </c>
      <c r="C32" s="149">
        <v>303</v>
      </c>
      <c r="D32" s="150" t="s">
        <v>33</v>
      </c>
      <c r="E32" s="150" t="s">
        <v>47</v>
      </c>
      <c r="F32" s="138" t="s">
        <v>115</v>
      </c>
      <c r="G32" s="138" t="s">
        <v>81</v>
      </c>
      <c r="H32" s="168">
        <v>436500</v>
      </c>
      <c r="I32" s="141">
        <v>247566.11</v>
      </c>
      <c r="J32" s="176">
        <f>I32/H32</f>
        <v>0.5671617640320733</v>
      </c>
    </row>
    <row r="33" spans="2:10" ht="58.5" customHeight="1">
      <c r="B33" s="133" t="s">
        <v>78</v>
      </c>
      <c r="C33" s="149">
        <v>303</v>
      </c>
      <c r="D33" s="150" t="s">
        <v>33</v>
      </c>
      <c r="E33" s="150" t="s">
        <v>47</v>
      </c>
      <c r="F33" s="138" t="s">
        <v>160</v>
      </c>
      <c r="G33" s="138"/>
      <c r="H33" s="168">
        <f aca="true" t="shared" si="2" ref="H33:J35">H34</f>
        <v>46800</v>
      </c>
      <c r="I33" s="141">
        <f t="shared" si="2"/>
        <v>0</v>
      </c>
      <c r="J33" s="176" t="str">
        <f t="shared" si="2"/>
        <v>Х</v>
      </c>
    </row>
    <row r="34" spans="2:10" ht="33.75" customHeight="1">
      <c r="B34" s="133" t="s">
        <v>99</v>
      </c>
      <c r="C34" s="149">
        <v>303</v>
      </c>
      <c r="D34" s="150" t="s">
        <v>33</v>
      </c>
      <c r="E34" s="150" t="s">
        <v>47</v>
      </c>
      <c r="F34" s="138" t="s">
        <v>124</v>
      </c>
      <c r="G34" s="138"/>
      <c r="H34" s="168">
        <f t="shared" si="2"/>
        <v>46800</v>
      </c>
      <c r="I34" s="141">
        <f t="shared" si="2"/>
        <v>0</v>
      </c>
      <c r="J34" s="176" t="str">
        <f t="shared" si="2"/>
        <v>Х</v>
      </c>
    </row>
    <row r="35" spans="2:10" ht="141.75" customHeight="1">
      <c r="B35" s="133" t="s">
        <v>100</v>
      </c>
      <c r="C35" s="149">
        <v>303</v>
      </c>
      <c r="D35" s="150" t="s">
        <v>33</v>
      </c>
      <c r="E35" s="150" t="s">
        <v>47</v>
      </c>
      <c r="F35" s="138" t="s">
        <v>123</v>
      </c>
      <c r="G35" s="138"/>
      <c r="H35" s="168">
        <f t="shared" si="2"/>
        <v>46800</v>
      </c>
      <c r="I35" s="141">
        <f t="shared" si="2"/>
        <v>0</v>
      </c>
      <c r="J35" s="176" t="s">
        <v>205</v>
      </c>
    </row>
    <row r="36" spans="2:10" ht="18.75" customHeight="1">
      <c r="B36" s="133" t="s">
        <v>60</v>
      </c>
      <c r="C36" s="149">
        <v>303</v>
      </c>
      <c r="D36" s="150" t="s">
        <v>33</v>
      </c>
      <c r="E36" s="150" t="s">
        <v>47</v>
      </c>
      <c r="F36" s="138" t="s">
        <v>123</v>
      </c>
      <c r="G36" s="138" t="s">
        <v>159</v>
      </c>
      <c r="H36" s="168">
        <v>46800</v>
      </c>
      <c r="I36" s="141">
        <v>0</v>
      </c>
      <c r="J36" s="176" t="s">
        <v>205</v>
      </c>
    </row>
    <row r="37" spans="2:10" ht="15.75">
      <c r="B37" s="133" t="s">
        <v>76</v>
      </c>
      <c r="C37" s="138" t="s">
        <v>32</v>
      </c>
      <c r="D37" s="138" t="s">
        <v>34</v>
      </c>
      <c r="E37" s="138"/>
      <c r="F37" s="138"/>
      <c r="G37" s="138"/>
      <c r="H37" s="168">
        <f aca="true" t="shared" si="3" ref="H37:J41">H38</f>
        <v>119200</v>
      </c>
      <c r="I37" s="168">
        <f t="shared" si="3"/>
        <v>84876.82</v>
      </c>
      <c r="J37" s="176">
        <f t="shared" si="3"/>
        <v>0.7500006185439476</v>
      </c>
    </row>
    <row r="38" spans="2:10" ht="31.5">
      <c r="B38" s="133" t="s">
        <v>83</v>
      </c>
      <c r="C38" s="138" t="s">
        <v>32</v>
      </c>
      <c r="D38" s="138" t="s">
        <v>34</v>
      </c>
      <c r="E38" s="138" t="s">
        <v>40</v>
      </c>
      <c r="F38" s="138"/>
      <c r="G38" s="138"/>
      <c r="H38" s="168">
        <f t="shared" si="3"/>
        <v>119200</v>
      </c>
      <c r="I38" s="141">
        <f t="shared" si="3"/>
        <v>84876.82</v>
      </c>
      <c r="J38" s="176">
        <f t="shared" si="3"/>
        <v>0.7500006185439476</v>
      </c>
    </row>
    <row r="39" spans="2:10" ht="78" customHeight="1">
      <c r="B39" s="133" t="s">
        <v>97</v>
      </c>
      <c r="C39" s="138" t="s">
        <v>32</v>
      </c>
      <c r="D39" s="138" t="s">
        <v>34</v>
      </c>
      <c r="E39" s="138" t="s">
        <v>40</v>
      </c>
      <c r="F39" s="138" t="s">
        <v>122</v>
      </c>
      <c r="G39" s="138"/>
      <c r="H39" s="168">
        <f t="shared" si="3"/>
        <v>119200</v>
      </c>
      <c r="I39" s="141">
        <f t="shared" si="3"/>
        <v>84876.82</v>
      </c>
      <c r="J39" s="176">
        <f t="shared" si="3"/>
        <v>0.7500006185439476</v>
      </c>
    </row>
    <row r="40" spans="2:10" ht="31.5">
      <c r="B40" s="133" t="s">
        <v>84</v>
      </c>
      <c r="C40" s="138" t="s">
        <v>32</v>
      </c>
      <c r="D40" s="138" t="s">
        <v>34</v>
      </c>
      <c r="E40" s="138" t="s">
        <v>40</v>
      </c>
      <c r="F40" s="138" t="s">
        <v>121</v>
      </c>
      <c r="G40" s="138"/>
      <c r="H40" s="168">
        <f t="shared" si="3"/>
        <v>119200</v>
      </c>
      <c r="I40" s="141">
        <f t="shared" si="3"/>
        <v>84876.82</v>
      </c>
      <c r="J40" s="176">
        <f t="shared" si="3"/>
        <v>0.7500006185439476</v>
      </c>
    </row>
    <row r="41" spans="2:10" ht="47.25">
      <c r="B41" s="133" t="s">
        <v>98</v>
      </c>
      <c r="C41" s="138" t="s">
        <v>32</v>
      </c>
      <c r="D41" s="138" t="s">
        <v>34</v>
      </c>
      <c r="E41" s="138" t="s">
        <v>40</v>
      </c>
      <c r="F41" s="138" t="s">
        <v>120</v>
      </c>
      <c r="G41" s="138"/>
      <c r="H41" s="168">
        <f>H42+H43</f>
        <v>119200</v>
      </c>
      <c r="I41" s="141">
        <f>I42+I43</f>
        <v>84876.82</v>
      </c>
      <c r="J41" s="176">
        <f t="shared" si="3"/>
        <v>0.7500006185439476</v>
      </c>
    </row>
    <row r="42" spans="2:10" ht="90.75" customHeight="1">
      <c r="B42" s="133" t="s">
        <v>92</v>
      </c>
      <c r="C42" s="138" t="s">
        <v>32</v>
      </c>
      <c r="D42" s="138" t="s">
        <v>34</v>
      </c>
      <c r="E42" s="138" t="s">
        <v>40</v>
      </c>
      <c r="F42" s="138" t="s">
        <v>120</v>
      </c>
      <c r="G42" s="138" t="s">
        <v>79</v>
      </c>
      <c r="H42" s="168">
        <v>113169</v>
      </c>
      <c r="I42" s="141">
        <v>84876.82</v>
      </c>
      <c r="J42" s="176">
        <f>I42/H42*100%</f>
        <v>0.7500006185439476</v>
      </c>
    </row>
    <row r="43" spans="2:10" ht="31.5" customHeight="1">
      <c r="B43" s="133" t="s">
        <v>93</v>
      </c>
      <c r="C43" s="138" t="s">
        <v>32</v>
      </c>
      <c r="D43" s="138" t="s">
        <v>34</v>
      </c>
      <c r="E43" s="138" t="s">
        <v>40</v>
      </c>
      <c r="F43" s="138" t="s">
        <v>120</v>
      </c>
      <c r="G43" s="138" t="s">
        <v>81</v>
      </c>
      <c r="H43" s="168">
        <v>6031</v>
      </c>
      <c r="I43" s="170">
        <v>0</v>
      </c>
      <c r="J43" s="176" t="s">
        <v>205</v>
      </c>
    </row>
    <row r="44" spans="2:10" ht="20.25" customHeight="1">
      <c r="B44" s="133" t="s">
        <v>175</v>
      </c>
      <c r="C44" s="138" t="s">
        <v>32</v>
      </c>
      <c r="D44" s="138" t="s">
        <v>35</v>
      </c>
      <c r="E44" s="138"/>
      <c r="F44" s="138"/>
      <c r="G44" s="138"/>
      <c r="H44" s="168">
        <f aca="true" t="shared" si="4" ref="H44:J46">H45</f>
        <v>6000</v>
      </c>
      <c r="I44" s="168">
        <f t="shared" si="4"/>
        <v>2181.6</v>
      </c>
      <c r="J44" s="176">
        <f t="shared" si="4"/>
        <v>0.3636</v>
      </c>
    </row>
    <row r="45" spans="2:10" ht="31.5" customHeight="1">
      <c r="B45" s="133" t="s">
        <v>156</v>
      </c>
      <c r="C45" s="138" t="s">
        <v>32</v>
      </c>
      <c r="D45" s="138" t="s">
        <v>35</v>
      </c>
      <c r="E45" s="138" t="s">
        <v>155</v>
      </c>
      <c r="F45" s="138"/>
      <c r="G45" s="138"/>
      <c r="H45" s="168">
        <f t="shared" si="4"/>
        <v>6000</v>
      </c>
      <c r="I45" s="170">
        <f t="shared" si="4"/>
        <v>2181.6</v>
      </c>
      <c r="J45" s="176">
        <f t="shared" si="4"/>
        <v>0.3636</v>
      </c>
    </row>
    <row r="46" spans="2:10" ht="31.5" customHeight="1">
      <c r="B46" s="133" t="s">
        <v>165</v>
      </c>
      <c r="C46" s="138" t="s">
        <v>32</v>
      </c>
      <c r="D46" s="138" t="s">
        <v>35</v>
      </c>
      <c r="E46" s="138" t="s">
        <v>155</v>
      </c>
      <c r="F46" s="138" t="s">
        <v>164</v>
      </c>
      <c r="G46" s="138"/>
      <c r="H46" s="168">
        <f t="shared" si="4"/>
        <v>6000</v>
      </c>
      <c r="I46" s="170">
        <f t="shared" si="4"/>
        <v>2181.6</v>
      </c>
      <c r="J46" s="176">
        <f t="shared" si="4"/>
        <v>0.3636</v>
      </c>
    </row>
    <row r="47" spans="2:10" ht="31.5" customHeight="1">
      <c r="B47" s="133" t="s">
        <v>93</v>
      </c>
      <c r="C47" s="138" t="s">
        <v>32</v>
      </c>
      <c r="D47" s="138" t="s">
        <v>35</v>
      </c>
      <c r="E47" s="138" t="s">
        <v>155</v>
      </c>
      <c r="F47" s="138" t="s">
        <v>164</v>
      </c>
      <c r="G47" s="138" t="s">
        <v>81</v>
      </c>
      <c r="H47" s="168">
        <v>6000</v>
      </c>
      <c r="I47" s="170">
        <v>2181.6</v>
      </c>
      <c r="J47" s="176">
        <f>I47/H47*100%</f>
        <v>0.3636</v>
      </c>
    </row>
    <row r="48" spans="2:10" ht="20.25" customHeight="1">
      <c r="B48" s="133" t="s">
        <v>134</v>
      </c>
      <c r="C48" s="138" t="s">
        <v>32</v>
      </c>
      <c r="D48" s="138" t="s">
        <v>133</v>
      </c>
      <c r="E48" s="138"/>
      <c r="F48" s="138"/>
      <c r="G48" s="138"/>
      <c r="H48" s="168">
        <f>H49+H57</f>
        <v>323377.55</v>
      </c>
      <c r="I48" s="168">
        <f>I49+I57</f>
        <v>176205.51</v>
      </c>
      <c r="J48" s="176">
        <f>I48/H48*100%</f>
        <v>0.5448909795995425</v>
      </c>
    </row>
    <row r="49" spans="2:10" ht="15.75">
      <c r="B49" s="133" t="s">
        <v>138</v>
      </c>
      <c r="C49" s="138" t="s">
        <v>32</v>
      </c>
      <c r="D49" s="138" t="s">
        <v>133</v>
      </c>
      <c r="E49" s="138" t="s">
        <v>40</v>
      </c>
      <c r="F49" s="138"/>
      <c r="G49" s="138"/>
      <c r="H49" s="168">
        <f>H50</f>
        <v>45000</v>
      </c>
      <c r="I49" s="168">
        <f>I50</f>
        <v>27682.12</v>
      </c>
      <c r="J49" s="176">
        <f aca="true" t="shared" si="5" ref="H49:J55">J50</f>
        <v>0.6556833333333333</v>
      </c>
    </row>
    <row r="50" spans="2:10" ht="31.5">
      <c r="B50" s="133" t="s">
        <v>137</v>
      </c>
      <c r="C50" s="138" t="s">
        <v>32</v>
      </c>
      <c r="D50" s="138" t="s">
        <v>133</v>
      </c>
      <c r="E50" s="138" t="s">
        <v>40</v>
      </c>
      <c r="F50" s="138" t="s">
        <v>136</v>
      </c>
      <c r="G50" s="138"/>
      <c r="H50" s="168">
        <f>H55+H51+H53</f>
        <v>45000</v>
      </c>
      <c r="I50" s="168">
        <f>I55+I51+I53</f>
        <v>27682.12</v>
      </c>
      <c r="J50" s="176">
        <f t="shared" si="5"/>
        <v>0.6556833333333333</v>
      </c>
    </row>
    <row r="51" spans="2:10" ht="15.75">
      <c r="B51" s="133" t="s">
        <v>162</v>
      </c>
      <c r="C51" s="138" t="s">
        <v>32</v>
      </c>
      <c r="D51" s="138" t="s">
        <v>133</v>
      </c>
      <c r="E51" s="138" t="s">
        <v>40</v>
      </c>
      <c r="F51" s="138" t="s">
        <v>161</v>
      </c>
      <c r="G51" s="138"/>
      <c r="H51" s="168">
        <f t="shared" si="5"/>
        <v>30000</v>
      </c>
      <c r="I51" s="170">
        <f t="shared" si="5"/>
        <v>19670.5</v>
      </c>
      <c r="J51" s="176">
        <f t="shared" si="5"/>
        <v>0.6556833333333333</v>
      </c>
    </row>
    <row r="52" spans="2:10" ht="31.5">
      <c r="B52" s="133" t="s">
        <v>93</v>
      </c>
      <c r="C52" s="138" t="s">
        <v>32</v>
      </c>
      <c r="D52" s="138" t="s">
        <v>133</v>
      </c>
      <c r="E52" s="138" t="s">
        <v>40</v>
      </c>
      <c r="F52" s="138" t="s">
        <v>161</v>
      </c>
      <c r="G52" s="138" t="s">
        <v>81</v>
      </c>
      <c r="H52" s="168">
        <v>30000</v>
      </c>
      <c r="I52" s="170">
        <v>19670.5</v>
      </c>
      <c r="J52" s="176">
        <f>I52/H52*100%</f>
        <v>0.6556833333333333</v>
      </c>
    </row>
    <row r="53" spans="2:10" ht="34.5" customHeight="1">
      <c r="B53" s="133" t="s">
        <v>180</v>
      </c>
      <c r="C53" s="138" t="s">
        <v>32</v>
      </c>
      <c r="D53" s="138" t="s">
        <v>133</v>
      </c>
      <c r="E53" s="138" t="s">
        <v>40</v>
      </c>
      <c r="F53" s="138" t="s">
        <v>181</v>
      </c>
      <c r="G53" s="138"/>
      <c r="H53" s="168">
        <f t="shared" si="5"/>
        <v>6000</v>
      </c>
      <c r="I53" s="170">
        <f t="shared" si="5"/>
        <v>6000</v>
      </c>
      <c r="J53" s="176">
        <f t="shared" si="5"/>
        <v>1</v>
      </c>
    </row>
    <row r="54" spans="2:10" ht="31.5">
      <c r="B54" s="133" t="s">
        <v>93</v>
      </c>
      <c r="C54" s="138" t="s">
        <v>32</v>
      </c>
      <c r="D54" s="138" t="s">
        <v>133</v>
      </c>
      <c r="E54" s="138" t="s">
        <v>40</v>
      </c>
      <c r="F54" s="138" t="s">
        <v>181</v>
      </c>
      <c r="G54" s="138" t="s">
        <v>81</v>
      </c>
      <c r="H54" s="168">
        <v>6000</v>
      </c>
      <c r="I54" s="170">
        <v>6000</v>
      </c>
      <c r="J54" s="176">
        <f>I54/H54*100%</f>
        <v>1</v>
      </c>
    </row>
    <row r="55" spans="2:10" ht="15.75">
      <c r="B55" s="133" t="s">
        <v>163</v>
      </c>
      <c r="C55" s="138" t="s">
        <v>32</v>
      </c>
      <c r="D55" s="138" t="s">
        <v>133</v>
      </c>
      <c r="E55" s="138" t="s">
        <v>40</v>
      </c>
      <c r="F55" s="138" t="s">
        <v>135</v>
      </c>
      <c r="G55" s="138"/>
      <c r="H55" s="168">
        <f t="shared" si="5"/>
        <v>9000</v>
      </c>
      <c r="I55" s="170">
        <f t="shared" si="5"/>
        <v>2011.62</v>
      </c>
      <c r="J55" s="176">
        <f t="shared" si="5"/>
        <v>0.22351333333333331</v>
      </c>
    </row>
    <row r="56" spans="2:10" ht="31.5">
      <c r="B56" s="133" t="s">
        <v>93</v>
      </c>
      <c r="C56" s="138" t="s">
        <v>32</v>
      </c>
      <c r="D56" s="138" t="s">
        <v>133</v>
      </c>
      <c r="E56" s="138" t="s">
        <v>40</v>
      </c>
      <c r="F56" s="138" t="s">
        <v>135</v>
      </c>
      <c r="G56" s="138" t="s">
        <v>81</v>
      </c>
      <c r="H56" s="168">
        <v>9000</v>
      </c>
      <c r="I56" s="170">
        <v>2011.62</v>
      </c>
      <c r="J56" s="176">
        <f>I56/H56*100%</f>
        <v>0.22351333333333331</v>
      </c>
    </row>
    <row r="57" spans="2:10" ht="47.25" customHeight="1">
      <c r="B57" s="133" t="s">
        <v>169</v>
      </c>
      <c r="C57" s="138" t="s">
        <v>32</v>
      </c>
      <c r="D57" s="138" t="s">
        <v>133</v>
      </c>
      <c r="E57" s="138" t="s">
        <v>133</v>
      </c>
      <c r="F57" s="138" t="s">
        <v>168</v>
      </c>
      <c r="G57" s="138"/>
      <c r="H57" s="168">
        <f aca="true" t="shared" si="6" ref="H57:J58">H58</f>
        <v>278377.55</v>
      </c>
      <c r="I57" s="170">
        <f t="shared" si="6"/>
        <v>148523.39</v>
      </c>
      <c r="J57" s="176">
        <f t="shared" si="6"/>
        <v>0.5335322119186695</v>
      </c>
    </row>
    <row r="58" spans="2:10" ht="33" customHeight="1">
      <c r="B58" s="133" t="s">
        <v>167</v>
      </c>
      <c r="C58" s="138" t="s">
        <v>32</v>
      </c>
      <c r="D58" s="138" t="s">
        <v>133</v>
      </c>
      <c r="E58" s="138" t="s">
        <v>133</v>
      </c>
      <c r="F58" s="138" t="s">
        <v>166</v>
      </c>
      <c r="G58" s="138"/>
      <c r="H58" s="168">
        <f>H59</f>
        <v>278377.55</v>
      </c>
      <c r="I58" s="168">
        <f>I59</f>
        <v>148523.39</v>
      </c>
      <c r="J58" s="176">
        <f t="shared" si="6"/>
        <v>0.5335322119186695</v>
      </c>
    </row>
    <row r="59" spans="2:10" ht="33" customHeight="1">
      <c r="B59" s="133" t="s">
        <v>165</v>
      </c>
      <c r="C59" s="138" t="s">
        <v>32</v>
      </c>
      <c r="D59" s="138" t="s">
        <v>133</v>
      </c>
      <c r="E59" s="138" t="s">
        <v>133</v>
      </c>
      <c r="F59" s="138" t="s">
        <v>164</v>
      </c>
      <c r="G59" s="138"/>
      <c r="H59" s="168">
        <f>H60</f>
        <v>278377.55</v>
      </c>
      <c r="I59" s="141">
        <f>I60</f>
        <v>148523.39</v>
      </c>
      <c r="J59" s="176">
        <f>I59/H59*100%</f>
        <v>0.5335322119186695</v>
      </c>
    </row>
    <row r="60" spans="2:10" ht="33" customHeight="1">
      <c r="B60" s="133" t="s">
        <v>93</v>
      </c>
      <c r="C60" s="138" t="s">
        <v>32</v>
      </c>
      <c r="D60" s="138" t="s">
        <v>133</v>
      </c>
      <c r="E60" s="138" t="s">
        <v>133</v>
      </c>
      <c r="F60" s="138" t="s">
        <v>164</v>
      </c>
      <c r="G60" s="138" t="s">
        <v>81</v>
      </c>
      <c r="H60" s="168">
        <v>278377.55</v>
      </c>
      <c r="I60" s="141">
        <v>148523.39</v>
      </c>
      <c r="J60" s="176">
        <f>I60/H60*100%</f>
        <v>0.5335322119186695</v>
      </c>
    </row>
    <row r="61" spans="2:10" ht="15.75">
      <c r="B61" s="158" t="s">
        <v>77</v>
      </c>
      <c r="C61" s="138" t="s">
        <v>32</v>
      </c>
      <c r="D61" s="138" t="s">
        <v>36</v>
      </c>
      <c r="E61" s="138"/>
      <c r="F61" s="138"/>
      <c r="G61" s="138"/>
      <c r="H61" s="168">
        <f>H66+H62</f>
        <v>255500</v>
      </c>
      <c r="I61" s="168">
        <f>I66+I62</f>
        <v>94671.65000000001</v>
      </c>
      <c r="J61" s="176">
        <f>J66</f>
        <v>0.350367855626327</v>
      </c>
    </row>
    <row r="62" spans="2:10" ht="15.75">
      <c r="B62" s="158" t="s">
        <v>152</v>
      </c>
      <c r="C62" s="138" t="s">
        <v>32</v>
      </c>
      <c r="D62" s="138" t="s">
        <v>36</v>
      </c>
      <c r="E62" s="138" t="s">
        <v>33</v>
      </c>
      <c r="F62" s="138"/>
      <c r="G62" s="138"/>
      <c r="H62" s="168">
        <f aca="true" t="shared" si="7" ref="H62:J64">H63</f>
        <v>20000</v>
      </c>
      <c r="I62" s="170">
        <f t="shared" si="7"/>
        <v>12160.02</v>
      </c>
      <c r="J62" s="176">
        <f t="shared" si="7"/>
        <v>0.608001</v>
      </c>
    </row>
    <row r="63" spans="2:10" ht="47.25">
      <c r="B63" s="133" t="s">
        <v>118</v>
      </c>
      <c r="C63" s="138" t="s">
        <v>32</v>
      </c>
      <c r="D63" s="138" t="s">
        <v>36</v>
      </c>
      <c r="E63" s="138" t="s">
        <v>33</v>
      </c>
      <c r="F63" s="138" t="s">
        <v>119</v>
      </c>
      <c r="G63" s="138"/>
      <c r="H63" s="168">
        <f t="shared" si="7"/>
        <v>20000</v>
      </c>
      <c r="I63" s="168">
        <f t="shared" si="7"/>
        <v>12160.02</v>
      </c>
      <c r="J63" s="176">
        <f t="shared" si="7"/>
        <v>0.608001</v>
      </c>
    </row>
    <row r="64" spans="2:10" ht="15.75">
      <c r="B64" s="158" t="s">
        <v>176</v>
      </c>
      <c r="C64" s="138" t="s">
        <v>32</v>
      </c>
      <c r="D64" s="138" t="s">
        <v>36</v>
      </c>
      <c r="E64" s="138" t="s">
        <v>33</v>
      </c>
      <c r="F64" s="138" t="s">
        <v>177</v>
      </c>
      <c r="G64" s="138"/>
      <c r="H64" s="168">
        <f t="shared" si="7"/>
        <v>20000</v>
      </c>
      <c r="I64" s="170">
        <f t="shared" si="7"/>
        <v>12160.02</v>
      </c>
      <c r="J64" s="176">
        <f t="shared" si="7"/>
        <v>0.608001</v>
      </c>
    </row>
    <row r="65" spans="2:10" ht="32.25" customHeight="1">
      <c r="B65" s="133" t="s">
        <v>93</v>
      </c>
      <c r="C65" s="138" t="s">
        <v>32</v>
      </c>
      <c r="D65" s="138" t="s">
        <v>36</v>
      </c>
      <c r="E65" s="138" t="s">
        <v>33</v>
      </c>
      <c r="F65" s="138" t="s">
        <v>177</v>
      </c>
      <c r="G65" s="138" t="s">
        <v>81</v>
      </c>
      <c r="H65" s="168">
        <v>20000</v>
      </c>
      <c r="I65" s="170">
        <v>12160.02</v>
      </c>
      <c r="J65" s="176">
        <f>I65/H65*100%</f>
        <v>0.608001</v>
      </c>
    </row>
    <row r="66" spans="2:10" ht="31.5">
      <c r="B66" s="133" t="s">
        <v>107</v>
      </c>
      <c r="C66" s="138" t="s">
        <v>32</v>
      </c>
      <c r="D66" s="138" t="s">
        <v>36</v>
      </c>
      <c r="E66" s="138" t="s">
        <v>35</v>
      </c>
      <c r="F66" s="138"/>
      <c r="G66" s="138"/>
      <c r="H66" s="168">
        <f>H67</f>
        <v>235500</v>
      </c>
      <c r="I66" s="141">
        <f>I67</f>
        <v>82511.63</v>
      </c>
      <c r="J66" s="176">
        <f aca="true" t="shared" si="8" ref="H66:J68">J67</f>
        <v>0.350367855626327</v>
      </c>
    </row>
    <row r="67" spans="2:12" ht="47.25">
      <c r="B67" s="133" t="s">
        <v>118</v>
      </c>
      <c r="C67" s="138" t="s">
        <v>32</v>
      </c>
      <c r="D67" s="138" t="s">
        <v>36</v>
      </c>
      <c r="E67" s="138" t="s">
        <v>35</v>
      </c>
      <c r="F67" s="138" t="s">
        <v>119</v>
      </c>
      <c r="G67" s="138"/>
      <c r="H67" s="168">
        <f t="shared" si="8"/>
        <v>235500</v>
      </c>
      <c r="I67" s="141">
        <f t="shared" si="8"/>
        <v>82511.63</v>
      </c>
      <c r="J67" s="176">
        <f t="shared" si="8"/>
        <v>0.350367855626327</v>
      </c>
      <c r="L67">
        <v>0</v>
      </c>
    </row>
    <row r="68" spans="2:10" ht="47.25">
      <c r="B68" s="133" t="s">
        <v>118</v>
      </c>
      <c r="C68" s="138" t="s">
        <v>32</v>
      </c>
      <c r="D68" s="138" t="s">
        <v>36</v>
      </c>
      <c r="E68" s="138" t="s">
        <v>35</v>
      </c>
      <c r="F68" s="138" t="s">
        <v>117</v>
      </c>
      <c r="G68" s="138"/>
      <c r="H68" s="168">
        <f t="shared" si="8"/>
        <v>235500</v>
      </c>
      <c r="I68" s="141">
        <f t="shared" si="8"/>
        <v>82511.63</v>
      </c>
      <c r="J68" s="176">
        <f t="shared" si="8"/>
        <v>0.350367855626327</v>
      </c>
    </row>
    <row r="69" spans="2:10" ht="28.5" customHeight="1">
      <c r="B69" s="133" t="s">
        <v>116</v>
      </c>
      <c r="C69" s="138" t="s">
        <v>32</v>
      </c>
      <c r="D69" s="138" t="s">
        <v>36</v>
      </c>
      <c r="E69" s="138" t="s">
        <v>35</v>
      </c>
      <c r="F69" s="138" t="s">
        <v>115</v>
      </c>
      <c r="G69" s="138"/>
      <c r="H69" s="168">
        <f>H70</f>
        <v>235500</v>
      </c>
      <c r="I69" s="168">
        <f>I70</f>
        <v>82511.63</v>
      </c>
      <c r="J69" s="176">
        <f>I69/H69*100%</f>
        <v>0.350367855626327</v>
      </c>
    </row>
    <row r="70" spans="2:10" ht="31.5" customHeight="1">
      <c r="B70" s="133" t="s">
        <v>93</v>
      </c>
      <c r="C70" s="138" t="s">
        <v>32</v>
      </c>
      <c r="D70" s="138" t="s">
        <v>36</v>
      </c>
      <c r="E70" s="138" t="s">
        <v>35</v>
      </c>
      <c r="F70" s="138" t="s">
        <v>115</v>
      </c>
      <c r="G70" s="138" t="s">
        <v>81</v>
      </c>
      <c r="H70" s="168">
        <v>235500</v>
      </c>
      <c r="I70" s="141">
        <v>82511.63</v>
      </c>
      <c r="J70" s="176">
        <f>I70/H70*100%</f>
        <v>0.350367855626327</v>
      </c>
    </row>
    <row r="71" spans="2:10" ht="15.75">
      <c r="B71" s="133" t="s">
        <v>170</v>
      </c>
      <c r="C71" s="138" t="s">
        <v>32</v>
      </c>
      <c r="D71" s="138" t="s">
        <v>75</v>
      </c>
      <c r="E71" s="138"/>
      <c r="F71" s="138"/>
      <c r="G71" s="138"/>
      <c r="H71" s="168">
        <f aca="true" t="shared" si="9" ref="H71:J73">H72</f>
        <v>11000</v>
      </c>
      <c r="I71" s="141">
        <f t="shared" si="9"/>
        <v>11000</v>
      </c>
      <c r="J71" s="176">
        <f t="shared" si="9"/>
        <v>1</v>
      </c>
    </row>
    <row r="72" spans="2:10" ht="15.75">
      <c r="B72" s="133" t="s">
        <v>171</v>
      </c>
      <c r="C72" s="138" t="s">
        <v>32</v>
      </c>
      <c r="D72" s="138" t="s">
        <v>75</v>
      </c>
      <c r="E72" s="138" t="s">
        <v>34</v>
      </c>
      <c r="F72" s="138"/>
      <c r="G72" s="138"/>
      <c r="H72" s="168">
        <f t="shared" si="9"/>
        <v>11000</v>
      </c>
      <c r="I72" s="141">
        <f t="shared" si="9"/>
        <v>11000</v>
      </c>
      <c r="J72" s="176">
        <f t="shared" si="9"/>
        <v>1</v>
      </c>
    </row>
    <row r="73" spans="2:10" ht="36" customHeight="1">
      <c r="B73" s="133" t="s">
        <v>172</v>
      </c>
      <c r="C73" s="138" t="s">
        <v>32</v>
      </c>
      <c r="D73" s="138" t="s">
        <v>75</v>
      </c>
      <c r="E73" s="138" t="s">
        <v>34</v>
      </c>
      <c r="F73" s="138" t="s">
        <v>173</v>
      </c>
      <c r="G73" s="138"/>
      <c r="H73" s="168">
        <f t="shared" si="9"/>
        <v>11000</v>
      </c>
      <c r="I73" s="141">
        <f t="shared" si="9"/>
        <v>11000</v>
      </c>
      <c r="J73" s="176">
        <f t="shared" si="9"/>
        <v>1</v>
      </c>
    </row>
    <row r="74" spans="2:10" ht="30.75" customHeight="1">
      <c r="B74" s="133" t="s">
        <v>93</v>
      </c>
      <c r="C74" s="138" t="s">
        <v>32</v>
      </c>
      <c r="D74" s="138" t="s">
        <v>75</v>
      </c>
      <c r="E74" s="138" t="s">
        <v>34</v>
      </c>
      <c r="F74" s="138" t="s">
        <v>174</v>
      </c>
      <c r="G74" s="138" t="s">
        <v>81</v>
      </c>
      <c r="H74" s="168">
        <v>11000</v>
      </c>
      <c r="I74" s="141">
        <v>11000</v>
      </c>
      <c r="J74" s="176">
        <f>I74/H74*100%</f>
        <v>1</v>
      </c>
    </row>
    <row r="75" spans="2:10" ht="15.75">
      <c r="B75" s="133" t="s">
        <v>85</v>
      </c>
      <c r="C75" s="138"/>
      <c r="D75" s="138"/>
      <c r="E75" s="138"/>
      <c r="F75" s="138"/>
      <c r="G75" s="138"/>
      <c r="H75" s="168">
        <f>H14+H37+H44+H48+H61+H71</f>
        <v>1978177.55</v>
      </c>
      <c r="I75" s="168">
        <f>I14+I37+I44+I48+I61+I71</f>
        <v>1196048.3399999999</v>
      </c>
      <c r="J75" s="176">
        <f>I75/H75*100%</f>
        <v>0.604621329364495</v>
      </c>
    </row>
    <row r="76" spans="2:10" ht="15.75">
      <c r="B76" s="67"/>
      <c r="C76" s="67"/>
      <c r="D76" s="162"/>
      <c r="E76" s="67"/>
      <c r="F76" s="67"/>
      <c r="G76" s="67"/>
      <c r="H76" s="67"/>
      <c r="I76" s="67"/>
      <c r="J76" s="67"/>
    </row>
    <row r="77" ht="15">
      <c r="D77" s="67"/>
    </row>
  </sheetData>
  <sheetProtection/>
  <mergeCells count="9">
    <mergeCell ref="B10:J11"/>
    <mergeCell ref="B1:J1"/>
    <mergeCell ref="B2:J2"/>
    <mergeCell ref="B4:J4"/>
    <mergeCell ref="B6:J6"/>
    <mergeCell ref="B7:J7"/>
    <mergeCell ref="B8:J8"/>
    <mergeCell ref="C3:J3"/>
    <mergeCell ref="B5:J5"/>
  </mergeCells>
  <printOptions/>
  <pageMargins left="1.1811023622047245" right="0.3937007874015748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1</dc:creator>
  <cp:keywords/>
  <dc:description/>
  <cp:lastModifiedBy>Secretar</cp:lastModifiedBy>
  <cp:lastPrinted>2020-06-01T04:00:04Z</cp:lastPrinted>
  <dcterms:created xsi:type="dcterms:W3CDTF">2006-04-04T06:58:31Z</dcterms:created>
  <dcterms:modified xsi:type="dcterms:W3CDTF">2021-11-09T02:31:46Z</dcterms:modified>
  <cp:category/>
  <cp:version/>
  <cp:contentType/>
  <cp:contentStatus/>
</cp:coreProperties>
</file>